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567"/>
  </bookViews>
  <sheets>
    <sheet name="Upazila Pogresss" sheetId="5" r:id="rId1"/>
    <sheet name="District Pogress Summary" sheetId="7" r:id="rId2"/>
  </sheets>
  <definedNames>
    <definedName name="_xlnm.Print_Area" localSheetId="1">'District Pogress Summary'!$A$1:$AB$83</definedName>
    <definedName name="_xlnm.Print_Titles" localSheetId="0">'Upazila Pogresss'!$1:$8</definedName>
  </definedNames>
  <calcPr calcId="124519"/>
</workbook>
</file>

<file path=xl/calcChain.xml><?xml version="1.0" encoding="utf-8"?>
<calcChain xmlns="http://schemas.openxmlformats.org/spreadsheetml/2006/main">
  <c r="S70" i="7"/>
  <c r="G72"/>
  <c r="H72"/>
  <c r="J72"/>
  <c r="K72"/>
  <c r="M72"/>
  <c r="P72"/>
  <c r="S72"/>
  <c r="T72"/>
  <c r="Y72"/>
  <c r="Y78" s="1"/>
  <c r="Z72"/>
  <c r="Z78" s="1"/>
  <c r="AA72"/>
  <c r="AA78" s="1"/>
  <c r="AB72"/>
  <c r="AB78" s="1"/>
  <c r="D72"/>
  <c r="E72"/>
  <c r="F71"/>
  <c r="F72" s="1"/>
  <c r="I71"/>
  <c r="I72" s="1"/>
  <c r="L71"/>
  <c r="L72" s="1"/>
  <c r="W71"/>
  <c r="V71" s="1"/>
  <c r="X71" s="1"/>
  <c r="X72" s="1"/>
  <c r="F58"/>
  <c r="I58"/>
  <c r="L58"/>
  <c r="W58"/>
  <c r="V58" s="1"/>
  <c r="X58" s="1"/>
  <c r="F59"/>
  <c r="I59"/>
  <c r="L59"/>
  <c r="W59"/>
  <c r="N59" s="1"/>
  <c r="D60"/>
  <c r="E60"/>
  <c r="G60"/>
  <c r="H60"/>
  <c r="J60"/>
  <c r="K60"/>
  <c r="M60"/>
  <c r="P60"/>
  <c r="T60"/>
  <c r="Y60"/>
  <c r="Z60"/>
  <c r="AA60"/>
  <c r="AB60"/>
  <c r="F61"/>
  <c r="I61"/>
  <c r="L61"/>
  <c r="W61"/>
  <c r="F62"/>
  <c r="I62"/>
  <c r="L62"/>
  <c r="W62"/>
  <c r="N62" s="1"/>
  <c r="F63"/>
  <c r="I63"/>
  <c r="L63"/>
  <c r="W63"/>
  <c r="V63" s="1"/>
  <c r="X63" s="1"/>
  <c r="F64"/>
  <c r="I64"/>
  <c r="L64"/>
  <c r="V64"/>
  <c r="X64" s="1"/>
  <c r="W64"/>
  <c r="N64" s="1"/>
  <c r="F65"/>
  <c r="I65"/>
  <c r="L65"/>
  <c r="W65"/>
  <c r="D66"/>
  <c r="E66"/>
  <c r="G66"/>
  <c r="H66"/>
  <c r="J66"/>
  <c r="K66"/>
  <c r="M66"/>
  <c r="P66"/>
  <c r="T66"/>
  <c r="Y66"/>
  <c r="Z66"/>
  <c r="AA66"/>
  <c r="AB66"/>
  <c r="F67"/>
  <c r="I67"/>
  <c r="L67"/>
  <c r="W67"/>
  <c r="N67" s="1"/>
  <c r="F68"/>
  <c r="I68"/>
  <c r="L68"/>
  <c r="W68"/>
  <c r="V68" s="1"/>
  <c r="X68" s="1"/>
  <c r="F69"/>
  <c r="I69"/>
  <c r="L69"/>
  <c r="W69"/>
  <c r="V69" s="1"/>
  <c r="X69" s="1"/>
  <c r="D70"/>
  <c r="E70"/>
  <c r="G70"/>
  <c r="H70"/>
  <c r="J70"/>
  <c r="K70"/>
  <c r="M70"/>
  <c r="P70"/>
  <c r="T70"/>
  <c r="Y70"/>
  <c r="Z70"/>
  <c r="AA70"/>
  <c r="AB70"/>
  <c r="F73"/>
  <c r="I73"/>
  <c r="L73"/>
  <c r="W73"/>
  <c r="N73" s="1"/>
  <c r="F74"/>
  <c r="I74"/>
  <c r="L74"/>
  <c r="W74"/>
  <c r="V74" s="1"/>
  <c r="X74" s="1"/>
  <c r="F75"/>
  <c r="I75"/>
  <c r="L75"/>
  <c r="W75"/>
  <c r="N75" s="1"/>
  <c r="F76"/>
  <c r="I76"/>
  <c r="L76"/>
  <c r="W76"/>
  <c r="F77"/>
  <c r="I77"/>
  <c r="L77"/>
  <c r="W77"/>
  <c r="N77" s="1"/>
  <c r="D78"/>
  <c r="E78"/>
  <c r="G78"/>
  <c r="H78"/>
  <c r="J78"/>
  <c r="K78"/>
  <c r="M78"/>
  <c r="P78"/>
  <c r="T78"/>
  <c r="F79"/>
  <c r="I79"/>
  <c r="L79"/>
  <c r="W79"/>
  <c r="V79" s="1"/>
  <c r="X79" s="1"/>
  <c r="F80"/>
  <c r="I80"/>
  <c r="L80"/>
  <c r="W80"/>
  <c r="N80" s="1"/>
  <c r="F81"/>
  <c r="I81"/>
  <c r="L81"/>
  <c r="W81"/>
  <c r="AB82"/>
  <c r="AA82"/>
  <c r="Z82"/>
  <c r="Y82"/>
  <c r="T82"/>
  <c r="P82"/>
  <c r="M82"/>
  <c r="K82"/>
  <c r="J82"/>
  <c r="H82"/>
  <c r="G82"/>
  <c r="E82"/>
  <c r="D82"/>
  <c r="AA57"/>
  <c r="Z57"/>
  <c r="Y57"/>
  <c r="T57"/>
  <c r="S57"/>
  <c r="P57"/>
  <c r="M57"/>
  <c r="K57"/>
  <c r="J57"/>
  <c r="H57"/>
  <c r="G57"/>
  <c r="E57"/>
  <c r="D57"/>
  <c r="AB56"/>
  <c r="W56"/>
  <c r="V56" s="1"/>
  <c r="X56" s="1"/>
  <c r="L56"/>
  <c r="I56"/>
  <c r="F56"/>
  <c r="AB55"/>
  <c r="W55"/>
  <c r="V55" s="1"/>
  <c r="X55" s="1"/>
  <c r="L55"/>
  <c r="I55"/>
  <c r="F55"/>
  <c r="AB54"/>
  <c r="W54"/>
  <c r="L54"/>
  <c r="I54"/>
  <c r="F54"/>
  <c r="AA53"/>
  <c r="Z53"/>
  <c r="Y53"/>
  <c r="T53"/>
  <c r="S53"/>
  <c r="M53"/>
  <c r="K53"/>
  <c r="J53"/>
  <c r="H53"/>
  <c r="G53"/>
  <c r="E53"/>
  <c r="D53"/>
  <c r="AB52"/>
  <c r="W52"/>
  <c r="N52" s="1"/>
  <c r="L52"/>
  <c r="I52"/>
  <c r="F52"/>
  <c r="AB51"/>
  <c r="W51"/>
  <c r="N51" s="1"/>
  <c r="L51"/>
  <c r="I51"/>
  <c r="F51"/>
  <c r="AA50"/>
  <c r="Z50"/>
  <c r="Y50"/>
  <c r="T50"/>
  <c r="S50"/>
  <c r="P50"/>
  <c r="M50"/>
  <c r="K50"/>
  <c r="J50"/>
  <c r="G50"/>
  <c r="E50"/>
  <c r="D50"/>
  <c r="AB49"/>
  <c r="W49"/>
  <c r="V49" s="1"/>
  <c r="L49"/>
  <c r="I49"/>
  <c r="F49"/>
  <c r="AB48"/>
  <c r="W48"/>
  <c r="L48"/>
  <c r="H48"/>
  <c r="I48" s="1"/>
  <c r="F48"/>
  <c r="AB47"/>
  <c r="W47"/>
  <c r="V47" s="1"/>
  <c r="L47"/>
  <c r="I47"/>
  <c r="F47"/>
  <c r="AB46"/>
  <c r="L46"/>
  <c r="I46"/>
  <c r="F46"/>
  <c r="AA45"/>
  <c r="Z45"/>
  <c r="Y45"/>
  <c r="T45"/>
  <c r="S45"/>
  <c r="P45"/>
  <c r="M45"/>
  <c r="K45"/>
  <c r="J45"/>
  <c r="H45"/>
  <c r="G45"/>
  <c r="E45"/>
  <c r="D45"/>
  <c r="AB44"/>
  <c r="W44"/>
  <c r="V44" s="1"/>
  <c r="L44"/>
  <c r="I44"/>
  <c r="F44"/>
  <c r="AB43"/>
  <c r="W43"/>
  <c r="V43" s="1"/>
  <c r="L43"/>
  <c r="I43"/>
  <c r="F43"/>
  <c r="AB42"/>
  <c r="W42"/>
  <c r="V42" s="1"/>
  <c r="L42"/>
  <c r="I42"/>
  <c r="F42"/>
  <c r="AB41"/>
  <c r="W41"/>
  <c r="L41"/>
  <c r="I41"/>
  <c r="F41"/>
  <c r="AB40"/>
  <c r="W40"/>
  <c r="V40" s="1"/>
  <c r="L40"/>
  <c r="I40"/>
  <c r="F40"/>
  <c r="AA39"/>
  <c r="Z39"/>
  <c r="Y39"/>
  <c r="T39"/>
  <c r="S39"/>
  <c r="P39"/>
  <c r="M39"/>
  <c r="K39"/>
  <c r="J39"/>
  <c r="H39"/>
  <c r="G39"/>
  <c r="E39"/>
  <c r="D39"/>
  <c r="AB38"/>
  <c r="W38"/>
  <c r="V38" s="1"/>
  <c r="Q38"/>
  <c r="O38"/>
  <c r="U38" s="1"/>
  <c r="L38"/>
  <c r="I38"/>
  <c r="F38"/>
  <c r="AB37"/>
  <c r="W37"/>
  <c r="L37"/>
  <c r="I37"/>
  <c r="F37"/>
  <c r="AB36"/>
  <c r="V36"/>
  <c r="X36" s="1"/>
  <c r="Q36"/>
  <c r="O36"/>
  <c r="R36" s="1"/>
  <c r="L36"/>
  <c r="I36"/>
  <c r="F36"/>
  <c r="AB35"/>
  <c r="W35"/>
  <c r="V35" s="1"/>
  <c r="Q35"/>
  <c r="O35"/>
  <c r="U35" s="1"/>
  <c r="L35"/>
  <c r="I35"/>
  <c r="F35"/>
  <c r="AB34"/>
  <c r="W34"/>
  <c r="L34"/>
  <c r="I34"/>
  <c r="F34"/>
  <c r="AA33"/>
  <c r="Z33"/>
  <c r="Y33"/>
  <c r="T33"/>
  <c r="S33"/>
  <c r="P33"/>
  <c r="M33"/>
  <c r="K33"/>
  <c r="J33"/>
  <c r="H33"/>
  <c r="G33"/>
  <c r="E33"/>
  <c r="D33"/>
  <c r="AB32"/>
  <c r="W32"/>
  <c r="V32" s="1"/>
  <c r="L32"/>
  <c r="I32"/>
  <c r="F32"/>
  <c r="AB31"/>
  <c r="W31"/>
  <c r="V31" s="1"/>
  <c r="L31"/>
  <c r="I31"/>
  <c r="F31"/>
  <c r="AB30"/>
  <c r="W30"/>
  <c r="V30" s="1"/>
  <c r="L30"/>
  <c r="I30"/>
  <c r="F30"/>
  <c r="AB29"/>
  <c r="W29"/>
  <c r="V29" s="1"/>
  <c r="L29"/>
  <c r="I29"/>
  <c r="F29"/>
  <c r="AA28"/>
  <c r="Z28"/>
  <c r="Y28"/>
  <c r="T28"/>
  <c r="S28"/>
  <c r="P28"/>
  <c r="M28"/>
  <c r="K28"/>
  <c r="J28"/>
  <c r="H28"/>
  <c r="G28"/>
  <c r="E28"/>
  <c r="D28"/>
  <c r="AB27"/>
  <c r="W27"/>
  <c r="V27" s="1"/>
  <c r="L27"/>
  <c r="I27"/>
  <c r="F27"/>
  <c r="AB26"/>
  <c r="W26"/>
  <c r="V26" s="1"/>
  <c r="N26"/>
  <c r="Q26" s="1"/>
  <c r="L26"/>
  <c r="I26"/>
  <c r="F26"/>
  <c r="AB25"/>
  <c r="W25"/>
  <c r="V25" s="1"/>
  <c r="L25"/>
  <c r="I25"/>
  <c r="F25"/>
  <c r="AB24"/>
  <c r="W24"/>
  <c r="V24" s="1"/>
  <c r="L24"/>
  <c r="I24"/>
  <c r="F24"/>
  <c r="AB23"/>
  <c r="W23"/>
  <c r="V23" s="1"/>
  <c r="L23"/>
  <c r="I23"/>
  <c r="F23"/>
  <c r="AB22"/>
  <c r="W22"/>
  <c r="V22" s="1"/>
  <c r="L22"/>
  <c r="I22"/>
  <c r="F22"/>
  <c r="AA21"/>
  <c r="Z21"/>
  <c r="Y21"/>
  <c r="T21"/>
  <c r="S21"/>
  <c r="P21"/>
  <c r="M21"/>
  <c r="J21"/>
  <c r="L21" s="1"/>
  <c r="H21"/>
  <c r="G21"/>
  <c r="E21"/>
  <c r="D21"/>
  <c r="AB20"/>
  <c r="W20"/>
  <c r="L20"/>
  <c r="I20"/>
  <c r="F20"/>
  <c r="AB19"/>
  <c r="W19"/>
  <c r="V19" s="1"/>
  <c r="L19"/>
  <c r="I19"/>
  <c r="F19"/>
  <c r="AB18"/>
  <c r="V18"/>
  <c r="X18" s="1"/>
  <c r="N18"/>
  <c r="Q18" s="1"/>
  <c r="L18"/>
  <c r="I18"/>
  <c r="F18"/>
  <c r="AA17"/>
  <c r="Z17"/>
  <c r="Y17"/>
  <c r="T17"/>
  <c r="S17"/>
  <c r="P17"/>
  <c r="M17"/>
  <c r="K17"/>
  <c r="L17" s="1"/>
  <c r="I17"/>
  <c r="E17"/>
  <c r="D17"/>
  <c r="AB16"/>
  <c r="W16"/>
  <c r="L16"/>
  <c r="I16"/>
  <c r="F16"/>
  <c r="AB15"/>
  <c r="W15"/>
  <c r="V15" s="1"/>
  <c r="L15"/>
  <c r="I15"/>
  <c r="F15"/>
  <c r="AB14"/>
  <c r="W14"/>
  <c r="N14" s="1"/>
  <c r="Q14" s="1"/>
  <c r="L14"/>
  <c r="I14"/>
  <c r="F14"/>
  <c r="AB13"/>
  <c r="W13"/>
  <c r="V13" s="1"/>
  <c r="L13"/>
  <c r="I13"/>
  <c r="F13"/>
  <c r="AB12"/>
  <c r="W12"/>
  <c r="L12"/>
  <c r="I12"/>
  <c r="F12"/>
  <c r="AB11"/>
  <c r="W11"/>
  <c r="V11" s="1"/>
  <c r="L11"/>
  <c r="I11"/>
  <c r="F11"/>
  <c r="AB10"/>
  <c r="W10"/>
  <c r="V10" s="1"/>
  <c r="L10"/>
  <c r="I10"/>
  <c r="F10"/>
  <c r="AB9"/>
  <c r="W9"/>
  <c r="N9" s="1"/>
  <c r="L9"/>
  <c r="I9"/>
  <c r="F9"/>
  <c r="F78" l="1"/>
  <c r="I78"/>
  <c r="N74"/>
  <c r="O74" s="1"/>
  <c r="F60"/>
  <c r="V14"/>
  <c r="V59"/>
  <c r="X59" s="1"/>
  <c r="I66"/>
  <c r="N71"/>
  <c r="O71" s="1"/>
  <c r="O72" s="1"/>
  <c r="N56"/>
  <c r="Q56" s="1"/>
  <c r="F66"/>
  <c r="N79"/>
  <c r="O79" s="1"/>
  <c r="W66"/>
  <c r="V66" s="1"/>
  <c r="X66" s="1"/>
  <c r="L66"/>
  <c r="N63"/>
  <c r="O63" s="1"/>
  <c r="R63" s="1"/>
  <c r="W60"/>
  <c r="V60" s="1"/>
  <c r="X60" s="1"/>
  <c r="N13"/>
  <c r="Q13" s="1"/>
  <c r="I60"/>
  <c r="V72"/>
  <c r="Q59"/>
  <c r="O59"/>
  <c r="R59" s="1"/>
  <c r="L78"/>
  <c r="N69"/>
  <c r="L60"/>
  <c r="I70"/>
  <c r="I82"/>
  <c r="L70"/>
  <c r="F70"/>
  <c r="F33"/>
  <c r="W57"/>
  <c r="Q80"/>
  <c r="O80"/>
  <c r="R80" s="1"/>
  <c r="Q75"/>
  <c r="O75"/>
  <c r="R75" s="1"/>
  <c r="Q64"/>
  <c r="O64"/>
  <c r="R64" s="1"/>
  <c r="N72"/>
  <c r="V80"/>
  <c r="X80" s="1"/>
  <c r="V75"/>
  <c r="X75" s="1"/>
  <c r="N58"/>
  <c r="O58" s="1"/>
  <c r="R58" s="1"/>
  <c r="N68"/>
  <c r="O68" s="1"/>
  <c r="R68" s="1"/>
  <c r="W72"/>
  <c r="Q62"/>
  <c r="O62"/>
  <c r="O77"/>
  <c r="Q77"/>
  <c r="R74"/>
  <c r="U74"/>
  <c r="Q73"/>
  <c r="O73"/>
  <c r="R79"/>
  <c r="U79"/>
  <c r="O67"/>
  <c r="Q67"/>
  <c r="V81"/>
  <c r="X81" s="1"/>
  <c r="W78"/>
  <c r="V76"/>
  <c r="X76" s="1"/>
  <c r="V65"/>
  <c r="X65" s="1"/>
  <c r="I39"/>
  <c r="F57"/>
  <c r="N81"/>
  <c r="N82" s="1"/>
  <c r="V77"/>
  <c r="X77" s="1"/>
  <c r="N76"/>
  <c r="Q74"/>
  <c r="V73"/>
  <c r="V67"/>
  <c r="N65"/>
  <c r="V62"/>
  <c r="X62" s="1"/>
  <c r="N61"/>
  <c r="V61"/>
  <c r="X61" s="1"/>
  <c r="L50"/>
  <c r="L82"/>
  <c r="W70"/>
  <c r="N42"/>
  <c r="O42" s="1"/>
  <c r="U42" s="1"/>
  <c r="I53"/>
  <c r="F53"/>
  <c r="F45"/>
  <c r="V51"/>
  <c r="X51" s="1"/>
  <c r="N54"/>
  <c r="Q54" s="1"/>
  <c r="F82"/>
  <c r="V9"/>
  <c r="X9" s="1"/>
  <c r="R35"/>
  <c r="R38"/>
  <c r="N10"/>
  <c r="Q10" s="1"/>
  <c r="N25"/>
  <c r="Q25" s="1"/>
  <c r="N27"/>
  <c r="Q27" s="1"/>
  <c r="L28"/>
  <c r="I33"/>
  <c r="AB33"/>
  <c r="I45"/>
  <c r="AB53"/>
  <c r="V52"/>
  <c r="X52" s="1"/>
  <c r="M83"/>
  <c r="W53"/>
  <c r="N55"/>
  <c r="Q55" s="1"/>
  <c r="V54"/>
  <c r="N49"/>
  <c r="AB50"/>
  <c r="N48"/>
  <c r="Q48" s="1"/>
  <c r="V48"/>
  <c r="X48" s="1"/>
  <c r="F50"/>
  <c r="R42"/>
  <c r="N44"/>
  <c r="O44" s="1"/>
  <c r="L45"/>
  <c r="X35"/>
  <c r="F39"/>
  <c r="V33"/>
  <c r="X30"/>
  <c r="X31"/>
  <c r="X32"/>
  <c r="N29"/>
  <c r="O29" s="1"/>
  <c r="N30"/>
  <c r="O30" s="1"/>
  <c r="N31"/>
  <c r="O31" s="1"/>
  <c r="N32"/>
  <c r="O32" s="1"/>
  <c r="W33"/>
  <c r="X29"/>
  <c r="X23"/>
  <c r="O26"/>
  <c r="R26" s="1"/>
  <c r="W28"/>
  <c r="N24"/>
  <c r="Q24" s="1"/>
  <c r="X27"/>
  <c r="N22"/>
  <c r="Q22" s="1"/>
  <c r="AB28"/>
  <c r="N23"/>
  <c r="Q23" s="1"/>
  <c r="AB21"/>
  <c r="N19"/>
  <c r="Q19" s="1"/>
  <c r="I21"/>
  <c r="X11"/>
  <c r="X15"/>
  <c r="X10"/>
  <c r="N12"/>
  <c r="Q12" s="1"/>
  <c r="X14"/>
  <c r="N16"/>
  <c r="Q16" s="1"/>
  <c r="AA83"/>
  <c r="W17"/>
  <c r="N11"/>
  <c r="Q11" s="1"/>
  <c r="V12"/>
  <c r="X12" s="1"/>
  <c r="X13"/>
  <c r="AB17"/>
  <c r="N15"/>
  <c r="Q15" s="1"/>
  <c r="V16"/>
  <c r="X16" s="1"/>
  <c r="F17"/>
  <c r="Q52"/>
  <c r="O52"/>
  <c r="O16"/>
  <c r="R16" s="1"/>
  <c r="X24"/>
  <c r="O14"/>
  <c r="O18"/>
  <c r="I28"/>
  <c r="W21"/>
  <c r="X19"/>
  <c r="V28"/>
  <c r="X25"/>
  <c r="L33"/>
  <c r="AB39"/>
  <c r="X38"/>
  <c r="W45"/>
  <c r="N40"/>
  <c r="X40"/>
  <c r="X43"/>
  <c r="H50"/>
  <c r="I50" s="1"/>
  <c r="Y83"/>
  <c r="T83"/>
  <c r="V34"/>
  <c r="W39"/>
  <c r="N34"/>
  <c r="N37"/>
  <c r="O9"/>
  <c r="V41"/>
  <c r="X41" s="1"/>
  <c r="N41"/>
  <c r="Q9"/>
  <c r="N20"/>
  <c r="V20"/>
  <c r="V21" s="1"/>
  <c r="F21"/>
  <c r="X22"/>
  <c r="X26"/>
  <c r="F28"/>
  <c r="U36"/>
  <c r="V37"/>
  <c r="X37" s="1"/>
  <c r="L39"/>
  <c r="N43"/>
  <c r="N46"/>
  <c r="X46"/>
  <c r="W50"/>
  <c r="G83"/>
  <c r="N47"/>
  <c r="X47"/>
  <c r="L53"/>
  <c r="L57"/>
  <c r="Q51"/>
  <c r="O51"/>
  <c r="AB57"/>
  <c r="D83"/>
  <c r="P83"/>
  <c r="E83"/>
  <c r="AB45"/>
  <c r="X42"/>
  <c r="X44"/>
  <c r="X49"/>
  <c r="N53"/>
  <c r="Q53" s="1"/>
  <c r="I57"/>
  <c r="S83"/>
  <c r="J83"/>
  <c r="Z83"/>
  <c r="W82"/>
  <c r="K83"/>
  <c r="E53" i="5"/>
  <c r="S82"/>
  <c r="S17"/>
  <c r="S21"/>
  <c r="S28"/>
  <c r="S33"/>
  <c r="S39"/>
  <c r="S45"/>
  <c r="S50"/>
  <c r="S53"/>
  <c r="S57"/>
  <c r="Q42" i="7" l="1"/>
  <c r="Q58"/>
  <c r="Q60" s="1"/>
  <c r="U58"/>
  <c r="Q71"/>
  <c r="Q72" s="1"/>
  <c r="N21"/>
  <c r="Q79"/>
  <c r="O56"/>
  <c r="U56" s="1"/>
  <c r="O55"/>
  <c r="R55" s="1"/>
  <c r="O60"/>
  <c r="Q29"/>
  <c r="N57"/>
  <c r="O27"/>
  <c r="U27" s="1"/>
  <c r="U26"/>
  <c r="N60"/>
  <c r="U59"/>
  <c r="U60" s="1"/>
  <c r="R71"/>
  <c r="R72" s="1"/>
  <c r="O48"/>
  <c r="Q68"/>
  <c r="R60"/>
  <c r="U71"/>
  <c r="U72" s="1"/>
  <c r="O54"/>
  <c r="O13"/>
  <c r="R13" s="1"/>
  <c r="U64"/>
  <c r="U80"/>
  <c r="U75"/>
  <c r="Q63"/>
  <c r="O22"/>
  <c r="R22" s="1"/>
  <c r="O19"/>
  <c r="U19" s="1"/>
  <c r="U63"/>
  <c r="Q69"/>
  <c r="O69"/>
  <c r="O70" s="1"/>
  <c r="O25"/>
  <c r="U25" s="1"/>
  <c r="Q31"/>
  <c r="N70"/>
  <c r="U68"/>
  <c r="Q76"/>
  <c r="Q78" s="1"/>
  <c r="O76"/>
  <c r="O78" s="1"/>
  <c r="Q70"/>
  <c r="U67"/>
  <c r="R67"/>
  <c r="U73"/>
  <c r="R73"/>
  <c r="Q44"/>
  <c r="H83"/>
  <c r="I83" s="1"/>
  <c r="O65"/>
  <c r="Q65"/>
  <c r="X73"/>
  <c r="V78"/>
  <c r="X78" s="1"/>
  <c r="N78"/>
  <c r="U77"/>
  <c r="R77"/>
  <c r="U62"/>
  <c r="R62"/>
  <c r="O61"/>
  <c r="Q61"/>
  <c r="N66"/>
  <c r="X67"/>
  <c r="V70"/>
  <c r="X70" s="1"/>
  <c r="Q81"/>
  <c r="Q82" s="1"/>
  <c r="O81"/>
  <c r="O82" s="1"/>
  <c r="O23"/>
  <c r="U23" s="1"/>
  <c r="X33"/>
  <c r="O15"/>
  <c r="U15" s="1"/>
  <c r="Q30"/>
  <c r="O11"/>
  <c r="U11" s="1"/>
  <c r="Q17"/>
  <c r="O10"/>
  <c r="R10" s="1"/>
  <c r="V53"/>
  <c r="X53" s="1"/>
  <c r="X28"/>
  <c r="V50"/>
  <c r="X50" s="1"/>
  <c r="X54"/>
  <c r="V57"/>
  <c r="X57" s="1"/>
  <c r="Q49"/>
  <c r="O49"/>
  <c r="U44"/>
  <c r="R44"/>
  <c r="V45"/>
  <c r="X45" s="1"/>
  <c r="F83"/>
  <c r="Q32"/>
  <c r="N33"/>
  <c r="N28"/>
  <c r="Q28"/>
  <c r="O24"/>
  <c r="R24" s="1"/>
  <c r="L83"/>
  <c r="N17"/>
  <c r="AB83"/>
  <c r="O12"/>
  <c r="R12" s="1"/>
  <c r="V17"/>
  <c r="X17" s="1"/>
  <c r="Q47"/>
  <c r="O47"/>
  <c r="U29"/>
  <c r="O33"/>
  <c r="R29"/>
  <c r="R48"/>
  <c r="U48"/>
  <c r="R51"/>
  <c r="O53"/>
  <c r="U51"/>
  <c r="O43"/>
  <c r="Q43"/>
  <c r="Q20"/>
  <c r="Q21" s="1"/>
  <c r="O20"/>
  <c r="V39"/>
  <c r="X39" s="1"/>
  <c r="R23"/>
  <c r="U52"/>
  <c r="R52"/>
  <c r="X34"/>
  <c r="N50"/>
  <c r="Q46"/>
  <c r="O46"/>
  <c r="O41"/>
  <c r="Q41"/>
  <c r="R14"/>
  <c r="U14"/>
  <c r="U10"/>
  <c r="U31"/>
  <c r="R31"/>
  <c r="U54"/>
  <c r="R54"/>
  <c r="O57"/>
  <c r="R9"/>
  <c r="U9"/>
  <c r="Q37"/>
  <c r="O37"/>
  <c r="X20"/>
  <c r="X21"/>
  <c r="U30"/>
  <c r="R30"/>
  <c r="U32"/>
  <c r="R32"/>
  <c r="W83"/>
  <c r="V82"/>
  <c r="Q57"/>
  <c r="O34"/>
  <c r="N39"/>
  <c r="Q34"/>
  <c r="N45"/>
  <c r="O40"/>
  <c r="Q40"/>
  <c r="U18"/>
  <c r="R18"/>
  <c r="R11"/>
  <c r="N18" i="5"/>
  <c r="H48"/>
  <c r="H53"/>
  <c r="N15"/>
  <c r="R27" i="7" l="1"/>
  <c r="U55"/>
  <c r="R25"/>
  <c r="R56"/>
  <c r="R19"/>
  <c r="U22"/>
  <c r="U13"/>
  <c r="Q66"/>
  <c r="O21"/>
  <c r="Q33"/>
  <c r="R69"/>
  <c r="R70" s="1"/>
  <c r="U69"/>
  <c r="U70" s="1"/>
  <c r="Q50"/>
  <c r="R15"/>
  <c r="O28"/>
  <c r="U24"/>
  <c r="U28" s="1"/>
  <c r="R81"/>
  <c r="R82" s="1"/>
  <c r="U81"/>
  <c r="U82" s="1"/>
  <c r="R76"/>
  <c r="R78" s="1"/>
  <c r="U76"/>
  <c r="U78" s="1"/>
  <c r="R61"/>
  <c r="O66"/>
  <c r="U61"/>
  <c r="R65"/>
  <c r="U65"/>
  <c r="Q39"/>
  <c r="Q45"/>
  <c r="R57"/>
  <c r="R49"/>
  <c r="U49"/>
  <c r="N83"/>
  <c r="V83"/>
  <c r="X83" s="1"/>
  <c r="O17"/>
  <c r="U12"/>
  <c r="O39"/>
  <c r="U34"/>
  <c r="R34"/>
  <c r="X82"/>
  <c r="U57"/>
  <c r="U37"/>
  <c r="R37"/>
  <c r="R17"/>
  <c r="U46"/>
  <c r="R46"/>
  <c r="O50"/>
  <c r="U53"/>
  <c r="U33"/>
  <c r="O45"/>
  <c r="U40"/>
  <c r="R40"/>
  <c r="U41"/>
  <c r="R41"/>
  <c r="R20"/>
  <c r="R21" s="1"/>
  <c r="U20"/>
  <c r="U21" s="1"/>
  <c r="U43"/>
  <c r="R43"/>
  <c r="U47"/>
  <c r="R47"/>
  <c r="R28"/>
  <c r="R53"/>
  <c r="R33"/>
  <c r="W22" i="5"/>
  <c r="V22" s="1"/>
  <c r="L10"/>
  <c r="L11"/>
  <c r="L12"/>
  <c r="L13"/>
  <c r="L14"/>
  <c r="L15"/>
  <c r="L16"/>
  <c r="L18"/>
  <c r="L19"/>
  <c r="L20"/>
  <c r="L22"/>
  <c r="L23"/>
  <c r="L24"/>
  <c r="L25"/>
  <c r="L26"/>
  <c r="L27"/>
  <c r="L29"/>
  <c r="L30"/>
  <c r="L31"/>
  <c r="L32"/>
  <c r="L34"/>
  <c r="L35"/>
  <c r="L36"/>
  <c r="L37"/>
  <c r="L38"/>
  <c r="L40"/>
  <c r="L41"/>
  <c r="L42"/>
  <c r="L43"/>
  <c r="L44"/>
  <c r="L46"/>
  <c r="L47"/>
  <c r="L48"/>
  <c r="L49"/>
  <c r="L51"/>
  <c r="L52"/>
  <c r="L54"/>
  <c r="L55"/>
  <c r="L56"/>
  <c r="L58"/>
  <c r="L59"/>
  <c r="L61"/>
  <c r="L62"/>
  <c r="L63"/>
  <c r="L64"/>
  <c r="L65"/>
  <c r="L67"/>
  <c r="L68"/>
  <c r="L69"/>
  <c r="L71"/>
  <c r="L72"/>
  <c r="L73"/>
  <c r="L74"/>
  <c r="L75"/>
  <c r="L76"/>
  <c r="L78"/>
  <c r="L79"/>
  <c r="L80"/>
  <c r="L9"/>
  <c r="I18"/>
  <c r="I19"/>
  <c r="I20"/>
  <c r="I22"/>
  <c r="I23"/>
  <c r="I24"/>
  <c r="I25"/>
  <c r="I26"/>
  <c r="I27"/>
  <c r="I29"/>
  <c r="I30"/>
  <c r="I31"/>
  <c r="I32"/>
  <c r="I34"/>
  <c r="I35"/>
  <c r="I36"/>
  <c r="I37"/>
  <c r="I38"/>
  <c r="I40"/>
  <c r="I41"/>
  <c r="I42"/>
  <c r="I43"/>
  <c r="I44"/>
  <c r="I46"/>
  <c r="I47"/>
  <c r="I48"/>
  <c r="I49"/>
  <c r="I51"/>
  <c r="I53" s="1"/>
  <c r="I52"/>
  <c r="I54"/>
  <c r="I55"/>
  <c r="I56"/>
  <c r="I58"/>
  <c r="I59"/>
  <c r="I61"/>
  <c r="I62"/>
  <c r="I63"/>
  <c r="I64"/>
  <c r="I65"/>
  <c r="I67"/>
  <c r="I68"/>
  <c r="I69"/>
  <c r="I71"/>
  <c r="I72"/>
  <c r="I73"/>
  <c r="I74"/>
  <c r="I75"/>
  <c r="I76"/>
  <c r="I78"/>
  <c r="I79"/>
  <c r="I80"/>
  <c r="I10"/>
  <c r="I11"/>
  <c r="I12"/>
  <c r="I13"/>
  <c r="I14"/>
  <c r="I15"/>
  <c r="I16"/>
  <c r="I17"/>
  <c r="I9"/>
  <c r="F26"/>
  <c r="F27"/>
  <c r="F29"/>
  <c r="F30"/>
  <c r="F31"/>
  <c r="F32"/>
  <c r="F34"/>
  <c r="F35"/>
  <c r="F36"/>
  <c r="F37"/>
  <c r="F38"/>
  <c r="F40"/>
  <c r="F41"/>
  <c r="F42"/>
  <c r="F43"/>
  <c r="F44"/>
  <c r="F46"/>
  <c r="F47"/>
  <c r="F48"/>
  <c r="F49"/>
  <c r="F51"/>
  <c r="F52"/>
  <c r="F54"/>
  <c r="F55"/>
  <c r="F56"/>
  <c r="F58"/>
  <c r="F59"/>
  <c r="F61"/>
  <c r="F62"/>
  <c r="F63"/>
  <c r="F64"/>
  <c r="F65"/>
  <c r="F67"/>
  <c r="F68"/>
  <c r="F69"/>
  <c r="F71"/>
  <c r="F72"/>
  <c r="F73"/>
  <c r="F74"/>
  <c r="F75"/>
  <c r="F76"/>
  <c r="F78"/>
  <c r="F79"/>
  <c r="F80"/>
  <c r="F9"/>
  <c r="F23"/>
  <c r="F24"/>
  <c r="F25"/>
  <c r="F22"/>
  <c r="F19"/>
  <c r="F20"/>
  <c r="F18"/>
  <c r="F11"/>
  <c r="F12"/>
  <c r="F13"/>
  <c r="F14"/>
  <c r="F15"/>
  <c r="F16"/>
  <c r="F10"/>
  <c r="P81"/>
  <c r="P77"/>
  <c r="P70"/>
  <c r="P66"/>
  <c r="P60"/>
  <c r="P57"/>
  <c r="P50"/>
  <c r="P45"/>
  <c r="P39"/>
  <c r="P33"/>
  <c r="P28"/>
  <c r="P21"/>
  <c r="P17"/>
  <c r="W71"/>
  <c r="N71" s="1"/>
  <c r="T50"/>
  <c r="M81"/>
  <c r="M77"/>
  <c r="M70"/>
  <c r="M66"/>
  <c r="M60"/>
  <c r="M57"/>
  <c r="M53"/>
  <c r="M50"/>
  <c r="M45"/>
  <c r="M39"/>
  <c r="M33"/>
  <c r="M28"/>
  <c r="M21"/>
  <c r="M17"/>
  <c r="R66" i="7" l="1"/>
  <c r="U66"/>
  <c r="U50"/>
  <c r="R45"/>
  <c r="O83"/>
  <c r="R39"/>
  <c r="U45"/>
  <c r="U39"/>
  <c r="R50"/>
  <c r="Q83"/>
  <c r="N22" i="5"/>
  <c r="Q22" s="1"/>
  <c r="O71"/>
  <c r="Q71"/>
  <c r="P82"/>
  <c r="M82"/>
  <c r="R83" i="7" l="1"/>
  <c r="U83"/>
  <c r="O22" i="5"/>
  <c r="U22" s="1"/>
  <c r="U71"/>
  <c r="R71"/>
  <c r="W79"/>
  <c r="W80"/>
  <c r="W78"/>
  <c r="W73"/>
  <c r="W74"/>
  <c r="W75"/>
  <c r="W76"/>
  <c r="W72"/>
  <c r="AA81"/>
  <c r="AB81"/>
  <c r="Y81"/>
  <c r="Z77"/>
  <c r="AA77"/>
  <c r="AB77"/>
  <c r="Y77"/>
  <c r="Y70"/>
  <c r="AA70"/>
  <c r="AB70"/>
  <c r="Y66"/>
  <c r="AA66"/>
  <c r="AB66"/>
  <c r="Z60"/>
  <c r="AA60"/>
  <c r="AB60"/>
  <c r="Y60"/>
  <c r="Z81"/>
  <c r="Z70"/>
  <c r="Z66"/>
  <c r="W68"/>
  <c r="W69"/>
  <c r="W67"/>
  <c r="W62"/>
  <c r="W63"/>
  <c r="W64"/>
  <c r="W65"/>
  <c r="N65" s="1"/>
  <c r="W61"/>
  <c r="W59"/>
  <c r="W58"/>
  <c r="Y57"/>
  <c r="Y53"/>
  <c r="Y50"/>
  <c r="Y45"/>
  <c r="Y39"/>
  <c r="Z33"/>
  <c r="AA33"/>
  <c r="Y33"/>
  <c r="Y28"/>
  <c r="Y21"/>
  <c r="Y17"/>
  <c r="AB55"/>
  <c r="AB56"/>
  <c r="AB54"/>
  <c r="AB52"/>
  <c r="AB51"/>
  <c r="AB47"/>
  <c r="AB48"/>
  <c r="AB49"/>
  <c r="AB46"/>
  <c r="AB41"/>
  <c r="AB42"/>
  <c r="AB43"/>
  <c r="AB44"/>
  <c r="AB40"/>
  <c r="AB35"/>
  <c r="AB36"/>
  <c r="AB37"/>
  <c r="AB38"/>
  <c r="AB34"/>
  <c r="AB30"/>
  <c r="AB31"/>
  <c r="AB32"/>
  <c r="AB29"/>
  <c r="AB23"/>
  <c r="AB24"/>
  <c r="AB25"/>
  <c r="AB26"/>
  <c r="AB27"/>
  <c r="AB22"/>
  <c r="X22" s="1"/>
  <c r="AB19"/>
  <c r="AB20"/>
  <c r="AB18"/>
  <c r="AB10"/>
  <c r="AB11"/>
  <c r="AB12"/>
  <c r="AB13"/>
  <c r="AB14"/>
  <c r="AB15"/>
  <c r="AB16"/>
  <c r="AB9"/>
  <c r="W55"/>
  <c r="V55" s="1"/>
  <c r="W56"/>
  <c r="V56" s="1"/>
  <c r="W54"/>
  <c r="V54" s="1"/>
  <c r="W52"/>
  <c r="V52" s="1"/>
  <c r="W51"/>
  <c r="V51" s="1"/>
  <c r="W47"/>
  <c r="V47" s="1"/>
  <c r="W48"/>
  <c r="V48" s="1"/>
  <c r="W49"/>
  <c r="V49" s="1"/>
  <c r="W46"/>
  <c r="W41"/>
  <c r="V41" s="1"/>
  <c r="W42"/>
  <c r="V42" s="1"/>
  <c r="W43"/>
  <c r="V43" s="1"/>
  <c r="W44"/>
  <c r="V44" s="1"/>
  <c r="W40"/>
  <c r="V40" s="1"/>
  <c r="W35"/>
  <c r="V35" s="1"/>
  <c r="V36"/>
  <c r="W37"/>
  <c r="V37" s="1"/>
  <c r="W38"/>
  <c r="V38" s="1"/>
  <c r="W34"/>
  <c r="V34" s="1"/>
  <c r="W30"/>
  <c r="V30" s="1"/>
  <c r="W31"/>
  <c r="V31" s="1"/>
  <c r="W32"/>
  <c r="V32" s="1"/>
  <c r="W29"/>
  <c r="V29" s="1"/>
  <c r="W24"/>
  <c r="V24" s="1"/>
  <c r="W25"/>
  <c r="V25" s="1"/>
  <c r="W26"/>
  <c r="V26" s="1"/>
  <c r="W27"/>
  <c r="V27" s="1"/>
  <c r="W23"/>
  <c r="V23" s="1"/>
  <c r="W19"/>
  <c r="V19" s="1"/>
  <c r="W20"/>
  <c r="V20" s="1"/>
  <c r="V18"/>
  <c r="W10"/>
  <c r="V10" s="1"/>
  <c r="W11"/>
  <c r="V11" s="1"/>
  <c r="W12"/>
  <c r="V12" s="1"/>
  <c r="W13"/>
  <c r="V13" s="1"/>
  <c r="W14"/>
  <c r="V14" s="1"/>
  <c r="W15"/>
  <c r="V15" s="1"/>
  <c r="W16"/>
  <c r="W9"/>
  <c r="T81"/>
  <c r="K81"/>
  <c r="J81"/>
  <c r="H81"/>
  <c r="G81"/>
  <c r="E81"/>
  <c r="D81"/>
  <c r="T77"/>
  <c r="K77"/>
  <c r="J77"/>
  <c r="H77"/>
  <c r="G77"/>
  <c r="E77"/>
  <c r="D77"/>
  <c r="V71"/>
  <c r="X71" s="1"/>
  <c r="T70"/>
  <c r="K70"/>
  <c r="J70"/>
  <c r="H70"/>
  <c r="G70"/>
  <c r="E70"/>
  <c r="D70"/>
  <c r="T66"/>
  <c r="K66"/>
  <c r="J66"/>
  <c r="H66"/>
  <c r="G66"/>
  <c r="E66"/>
  <c r="D66"/>
  <c r="T60"/>
  <c r="K60"/>
  <c r="J60"/>
  <c r="H60"/>
  <c r="G60"/>
  <c r="E60"/>
  <c r="D60"/>
  <c r="AA57"/>
  <c r="Z57"/>
  <c r="T57"/>
  <c r="K57"/>
  <c r="J57"/>
  <c r="H57"/>
  <c r="G57"/>
  <c r="E57"/>
  <c r="D57"/>
  <c r="AA53"/>
  <c r="Z53"/>
  <c r="T53"/>
  <c r="K53"/>
  <c r="J53"/>
  <c r="G53"/>
  <c r="D53"/>
  <c r="F53" s="1"/>
  <c r="AA50"/>
  <c r="Z50"/>
  <c r="K50"/>
  <c r="J50"/>
  <c r="H50"/>
  <c r="G50"/>
  <c r="E50"/>
  <c r="D50"/>
  <c r="AA45"/>
  <c r="Z45"/>
  <c r="T45"/>
  <c r="K45"/>
  <c r="J45"/>
  <c r="H45"/>
  <c r="G45"/>
  <c r="E45"/>
  <c r="D45"/>
  <c r="AA39"/>
  <c r="Z39"/>
  <c r="T39"/>
  <c r="K39"/>
  <c r="J39"/>
  <c r="H39"/>
  <c r="G39"/>
  <c r="E39"/>
  <c r="D39"/>
  <c r="T33"/>
  <c r="K33"/>
  <c r="J33"/>
  <c r="H33"/>
  <c r="G33"/>
  <c r="E33"/>
  <c r="D33"/>
  <c r="AA28"/>
  <c r="Z28"/>
  <c r="T28"/>
  <c r="K28"/>
  <c r="J28"/>
  <c r="H28"/>
  <c r="G28"/>
  <c r="E28"/>
  <c r="D28"/>
  <c r="AA21"/>
  <c r="Z21"/>
  <c r="T21"/>
  <c r="J21"/>
  <c r="L21" s="1"/>
  <c r="H21"/>
  <c r="G21"/>
  <c r="E21"/>
  <c r="D21"/>
  <c r="AA17"/>
  <c r="Z17"/>
  <c r="T17"/>
  <c r="K17"/>
  <c r="L17" s="1"/>
  <c r="E17"/>
  <c r="D17"/>
  <c r="V16" l="1"/>
  <c r="N16"/>
  <c r="R22"/>
  <c r="F33"/>
  <c r="F45"/>
  <c r="V9"/>
  <c r="X9" s="1"/>
  <c r="AB53"/>
  <c r="F60"/>
  <c r="N26"/>
  <c r="N41"/>
  <c r="N56"/>
  <c r="F17"/>
  <c r="I21"/>
  <c r="I28"/>
  <c r="N11"/>
  <c r="N31"/>
  <c r="N44"/>
  <c r="N51"/>
  <c r="Q51" s="1"/>
  <c r="I33"/>
  <c r="I45"/>
  <c r="F57"/>
  <c r="L57"/>
  <c r="F70"/>
  <c r="L70"/>
  <c r="F77"/>
  <c r="N14"/>
  <c r="N10"/>
  <c r="N23"/>
  <c r="Q23" s="1"/>
  <c r="N24"/>
  <c r="N30"/>
  <c r="N43"/>
  <c r="Q43" s="1"/>
  <c r="N49"/>
  <c r="N52"/>
  <c r="N12"/>
  <c r="N20"/>
  <c r="N32"/>
  <c r="N40"/>
  <c r="N47"/>
  <c r="I39"/>
  <c r="F50"/>
  <c r="L50"/>
  <c r="I66"/>
  <c r="N19"/>
  <c r="N25"/>
  <c r="N37"/>
  <c r="N46"/>
  <c r="Q46" s="1"/>
  <c r="N55"/>
  <c r="F21"/>
  <c r="F28"/>
  <c r="L28"/>
  <c r="F39"/>
  <c r="L39"/>
  <c r="I50"/>
  <c r="I81"/>
  <c r="N9"/>
  <c r="N13"/>
  <c r="Q13" s="1"/>
  <c r="N27"/>
  <c r="N42"/>
  <c r="N48"/>
  <c r="AB33"/>
  <c r="AB39"/>
  <c r="L33"/>
  <c r="L45"/>
  <c r="L53"/>
  <c r="I57"/>
  <c r="L60"/>
  <c r="L77"/>
  <c r="Q18"/>
  <c r="V64"/>
  <c r="X64" s="1"/>
  <c r="N64"/>
  <c r="V75"/>
  <c r="N75"/>
  <c r="L81"/>
  <c r="V63"/>
  <c r="X63" s="1"/>
  <c r="N63"/>
  <c r="V79"/>
  <c r="X79" s="1"/>
  <c r="N79"/>
  <c r="I60"/>
  <c r="F66"/>
  <c r="L66"/>
  <c r="I70"/>
  <c r="V61"/>
  <c r="X61" s="1"/>
  <c r="N61"/>
  <c r="V62"/>
  <c r="X62" s="1"/>
  <c r="N62"/>
  <c r="V72"/>
  <c r="N72"/>
  <c r="V73"/>
  <c r="N73"/>
  <c r="V58"/>
  <c r="N58"/>
  <c r="V69"/>
  <c r="X69" s="1"/>
  <c r="N69"/>
  <c r="V80"/>
  <c r="X80" s="1"/>
  <c r="N80"/>
  <c r="I77"/>
  <c r="F81"/>
  <c r="V59"/>
  <c r="N59"/>
  <c r="V68"/>
  <c r="X68" s="1"/>
  <c r="N68"/>
  <c r="V74"/>
  <c r="N74"/>
  <c r="W60"/>
  <c r="V60" s="1"/>
  <c r="X60" s="1"/>
  <c r="O65"/>
  <c r="Q65"/>
  <c r="V67"/>
  <c r="X67" s="1"/>
  <c r="N67"/>
  <c r="V76"/>
  <c r="N76"/>
  <c r="V78"/>
  <c r="X78" s="1"/>
  <c r="N78"/>
  <c r="X26"/>
  <c r="W57"/>
  <c r="N54"/>
  <c r="Q54" s="1"/>
  <c r="O13"/>
  <c r="U13" s="1"/>
  <c r="W33"/>
  <c r="N29"/>
  <c r="Q29" s="1"/>
  <c r="W39"/>
  <c r="N34"/>
  <c r="Q34" s="1"/>
  <c r="O43"/>
  <c r="W53"/>
  <c r="X16"/>
  <c r="X12"/>
  <c r="X42"/>
  <c r="X54"/>
  <c r="W45"/>
  <c r="X15"/>
  <c r="X11"/>
  <c r="X19"/>
  <c r="X25"/>
  <c r="X32"/>
  <c r="X38"/>
  <c r="AB45"/>
  <c r="X41"/>
  <c r="X47"/>
  <c r="X56"/>
  <c r="X20"/>
  <c r="X35"/>
  <c r="W28"/>
  <c r="W50"/>
  <c r="X14"/>
  <c r="X10"/>
  <c r="AB28"/>
  <c r="X24"/>
  <c r="X31"/>
  <c r="X37"/>
  <c r="X44"/>
  <c r="AB50"/>
  <c r="X55"/>
  <c r="X48"/>
  <c r="W21"/>
  <c r="X13"/>
  <c r="AB21"/>
  <c r="X27"/>
  <c r="X23"/>
  <c r="X30"/>
  <c r="X36"/>
  <c r="X43"/>
  <c r="X49"/>
  <c r="X52"/>
  <c r="X29"/>
  <c r="X34"/>
  <c r="X40"/>
  <c r="W17"/>
  <c r="AB17"/>
  <c r="Z82"/>
  <c r="Y82"/>
  <c r="X46"/>
  <c r="X51"/>
  <c r="AB57"/>
  <c r="W70"/>
  <c r="X18"/>
  <c r="W81"/>
  <c r="V81" s="1"/>
  <c r="X81" s="1"/>
  <c r="W66"/>
  <c r="V66" s="1"/>
  <c r="X66" s="1"/>
  <c r="V65"/>
  <c r="X65" s="1"/>
  <c r="AA82"/>
  <c r="D82"/>
  <c r="H82"/>
  <c r="E82"/>
  <c r="G82"/>
  <c r="K82"/>
  <c r="T82"/>
  <c r="J82"/>
  <c r="N21" l="1"/>
  <c r="O46"/>
  <c r="U46" s="1"/>
  <c r="O18"/>
  <c r="U18" s="1"/>
  <c r="N45"/>
  <c r="N17"/>
  <c r="N28"/>
  <c r="O23"/>
  <c r="U23" s="1"/>
  <c r="N50"/>
  <c r="O35"/>
  <c r="Q35"/>
  <c r="O31"/>
  <c r="Q31"/>
  <c r="O37"/>
  <c r="Q37"/>
  <c r="O47"/>
  <c r="Q47"/>
  <c r="O12"/>
  <c r="Q12"/>
  <c r="O49"/>
  <c r="Q49"/>
  <c r="O36"/>
  <c r="Q36"/>
  <c r="O24"/>
  <c r="Q24"/>
  <c r="O10"/>
  <c r="Q10"/>
  <c r="O41"/>
  <c r="Q41"/>
  <c r="O26"/>
  <c r="Q26"/>
  <c r="N53"/>
  <c r="Q53" s="1"/>
  <c r="O42"/>
  <c r="Q42"/>
  <c r="O44"/>
  <c r="Q44"/>
  <c r="O11"/>
  <c r="Q11"/>
  <c r="R43"/>
  <c r="U43"/>
  <c r="O48"/>
  <c r="Q48"/>
  <c r="O27"/>
  <c r="Q27"/>
  <c r="O51"/>
  <c r="U51" s="1"/>
  <c r="O55"/>
  <c r="Q55"/>
  <c r="O19"/>
  <c r="Q19"/>
  <c r="O32"/>
  <c r="Q32"/>
  <c r="Q9"/>
  <c r="O9"/>
  <c r="O25"/>
  <c r="Q25"/>
  <c r="O15"/>
  <c r="Q15"/>
  <c r="O40"/>
  <c r="Q40"/>
  <c r="O20"/>
  <c r="Q20"/>
  <c r="O52"/>
  <c r="Q52"/>
  <c r="O30"/>
  <c r="Q30"/>
  <c r="O14"/>
  <c r="Q14"/>
  <c r="O56"/>
  <c r="Q56"/>
  <c r="O38"/>
  <c r="Q38"/>
  <c r="O16"/>
  <c r="Q16"/>
  <c r="I82"/>
  <c r="L82"/>
  <c r="O78"/>
  <c r="Q78"/>
  <c r="N81"/>
  <c r="O67"/>
  <c r="Q67"/>
  <c r="N77"/>
  <c r="Q75"/>
  <c r="O75"/>
  <c r="V70"/>
  <c r="X70" s="1"/>
  <c r="O74"/>
  <c r="Q74"/>
  <c r="O59"/>
  <c r="Q59"/>
  <c r="O80"/>
  <c r="Q80"/>
  <c r="Q58"/>
  <c r="N60"/>
  <c r="O58"/>
  <c r="O72"/>
  <c r="Q72"/>
  <c r="Q61"/>
  <c r="N66"/>
  <c r="O61"/>
  <c r="O63"/>
  <c r="Q63"/>
  <c r="F82"/>
  <c r="Q76"/>
  <c r="O76"/>
  <c r="Q64"/>
  <c r="O64"/>
  <c r="R65"/>
  <c r="U65"/>
  <c r="Q68"/>
  <c r="O68"/>
  <c r="N70"/>
  <c r="Q69"/>
  <c r="O69"/>
  <c r="Q73"/>
  <c r="O73"/>
  <c r="Q62"/>
  <c r="O62"/>
  <c r="Q79"/>
  <c r="O79"/>
  <c r="N33"/>
  <c r="O29"/>
  <c r="U29" s="1"/>
  <c r="O34"/>
  <c r="U34" s="1"/>
  <c r="N39"/>
  <c r="R18"/>
  <c r="R13"/>
  <c r="O54"/>
  <c r="U54" s="1"/>
  <c r="N57"/>
  <c r="V57"/>
  <c r="X57" s="1"/>
  <c r="V28"/>
  <c r="X28" s="1"/>
  <c r="V21"/>
  <c r="X21" s="1"/>
  <c r="V39"/>
  <c r="X39" s="1"/>
  <c r="V17"/>
  <c r="X17" s="1"/>
  <c r="AB82"/>
  <c r="V33"/>
  <c r="X33" s="1"/>
  <c r="V50"/>
  <c r="X50" s="1"/>
  <c r="V45"/>
  <c r="X45" s="1"/>
  <c r="V53"/>
  <c r="X53" s="1"/>
  <c r="Q39" l="1"/>
  <c r="R46"/>
  <c r="O17"/>
  <c r="O53"/>
  <c r="Q57"/>
  <c r="Q50"/>
  <c r="Q28"/>
  <c r="R23"/>
  <c r="O50"/>
  <c r="Q60"/>
  <c r="Q45"/>
  <c r="O28"/>
  <c r="Q21"/>
  <c r="Q17"/>
  <c r="Q33"/>
  <c r="R38"/>
  <c r="U38"/>
  <c r="R41"/>
  <c r="U41"/>
  <c r="R49"/>
  <c r="U49"/>
  <c r="R47"/>
  <c r="U47"/>
  <c r="R52"/>
  <c r="U52"/>
  <c r="U53" s="1"/>
  <c r="U25"/>
  <c r="R25"/>
  <c r="U19"/>
  <c r="R19"/>
  <c r="R48"/>
  <c r="U48"/>
  <c r="U11"/>
  <c r="R11"/>
  <c r="R42"/>
  <c r="U42"/>
  <c r="O21"/>
  <c r="R51"/>
  <c r="R16"/>
  <c r="R56"/>
  <c r="U56"/>
  <c r="U26"/>
  <c r="R26"/>
  <c r="U10"/>
  <c r="R10"/>
  <c r="R36"/>
  <c r="U36"/>
  <c r="U12"/>
  <c r="R12"/>
  <c r="U37"/>
  <c r="R37"/>
  <c r="R35"/>
  <c r="U35"/>
  <c r="U14"/>
  <c r="R14"/>
  <c r="U24"/>
  <c r="R24"/>
  <c r="U31"/>
  <c r="R31"/>
  <c r="U40"/>
  <c r="O45"/>
  <c r="R40"/>
  <c r="Q77"/>
  <c r="U30"/>
  <c r="R30"/>
  <c r="U20"/>
  <c r="R20"/>
  <c r="U15"/>
  <c r="R15"/>
  <c r="R9"/>
  <c r="U9"/>
  <c r="U32"/>
  <c r="R32"/>
  <c r="R55"/>
  <c r="U55"/>
  <c r="U27"/>
  <c r="R27"/>
  <c r="R44"/>
  <c r="U44"/>
  <c r="U76"/>
  <c r="R76"/>
  <c r="U59"/>
  <c r="R59"/>
  <c r="R67"/>
  <c r="U67"/>
  <c r="O70"/>
  <c r="N82"/>
  <c r="U68"/>
  <c r="R68"/>
  <c r="U61"/>
  <c r="R61"/>
  <c r="O66"/>
  <c r="R72"/>
  <c r="U72"/>
  <c r="O77"/>
  <c r="U79"/>
  <c r="R79"/>
  <c r="U63"/>
  <c r="R63"/>
  <c r="R75"/>
  <c r="U75"/>
  <c r="R62"/>
  <c r="U62"/>
  <c r="R64"/>
  <c r="U64"/>
  <c r="R58"/>
  <c r="U58"/>
  <c r="O60"/>
  <c r="R80"/>
  <c r="U80"/>
  <c r="U74"/>
  <c r="R74"/>
  <c r="Q81"/>
  <c r="R73"/>
  <c r="U73"/>
  <c r="R69"/>
  <c r="U69"/>
  <c r="Q66"/>
  <c r="Q70"/>
  <c r="R78"/>
  <c r="U78"/>
  <c r="O81"/>
  <c r="R54"/>
  <c r="O57"/>
  <c r="R29"/>
  <c r="O33"/>
  <c r="R34"/>
  <c r="O39"/>
  <c r="X58"/>
  <c r="X59"/>
  <c r="X73"/>
  <c r="X75"/>
  <c r="X76"/>
  <c r="R53" l="1"/>
  <c r="U57"/>
  <c r="R21"/>
  <c r="U21"/>
  <c r="R57"/>
  <c r="R50"/>
  <c r="R45"/>
  <c r="U39"/>
  <c r="U50"/>
  <c r="U60"/>
  <c r="U45"/>
  <c r="R28"/>
  <c r="R17"/>
  <c r="U33"/>
  <c r="R33"/>
  <c r="U28"/>
  <c r="R39"/>
  <c r="U66"/>
  <c r="Q82"/>
  <c r="R77"/>
  <c r="U70"/>
  <c r="R66"/>
  <c r="R60"/>
  <c r="U77"/>
  <c r="U81"/>
  <c r="R81"/>
  <c r="R70"/>
  <c r="O82"/>
  <c r="X74"/>
  <c r="W77"/>
  <c r="V77"/>
  <c r="V82" s="1"/>
  <c r="U82" l="1"/>
  <c r="R82"/>
  <c r="X77"/>
  <c r="W82"/>
  <c r="X82" s="1"/>
  <c r="X72"/>
</calcChain>
</file>

<file path=xl/sharedStrings.xml><?xml version="1.0" encoding="utf-8"?>
<sst xmlns="http://schemas.openxmlformats.org/spreadsheetml/2006/main" count="246" uniqueCount="120">
  <si>
    <t>ewUqvNvUv</t>
  </si>
  <si>
    <t>bovBj m`i</t>
  </si>
  <si>
    <t>‡jvnvMov</t>
  </si>
  <si>
    <t>KvjxMÁ</t>
  </si>
  <si>
    <t>gv¸ov m`i</t>
  </si>
  <si>
    <t>kªxcyi</t>
  </si>
  <si>
    <t>KPzqv</t>
  </si>
  <si>
    <t>mvZÿxiv m`i</t>
  </si>
  <si>
    <t>‡`envUv</t>
  </si>
  <si>
    <t>‡g‡nicyi m`i</t>
  </si>
  <si>
    <t>gywRebMi</t>
  </si>
  <si>
    <t xml:space="preserve"> evgbv</t>
  </si>
  <si>
    <t xml:space="preserve"> Av‰MjSvov</t>
  </si>
  <si>
    <t xml:space="preserve"> ‡MŠib`x</t>
  </si>
  <si>
    <t>gyjv`x</t>
  </si>
  <si>
    <t>‡evinvbDwÏb</t>
  </si>
  <si>
    <t xml:space="preserve"> gbcyiv</t>
  </si>
  <si>
    <t>SvjKvwV m`i</t>
  </si>
  <si>
    <t xml:space="preserve"> evDdj</t>
  </si>
  <si>
    <t xml:space="preserve"> `kwgbv</t>
  </si>
  <si>
    <t xml:space="preserve"> `ygKx</t>
  </si>
  <si>
    <t xml:space="preserve"> gVevwoqv</t>
  </si>
  <si>
    <t xml:space="preserve"> bvwRicyi</t>
  </si>
  <si>
    <t>wc‡ivRcyi m`i</t>
  </si>
  <si>
    <t>ev‡MinvU m`i</t>
  </si>
  <si>
    <t>h‡kvi</t>
  </si>
  <si>
    <t>bovBj</t>
  </si>
  <si>
    <t>wSbvB`n</t>
  </si>
  <si>
    <t>gv¸ov</t>
  </si>
  <si>
    <t>ev‡MinvU</t>
  </si>
  <si>
    <t>Lyjbv</t>
  </si>
  <si>
    <t>mvZÿxiv</t>
  </si>
  <si>
    <t>PzqvWv½v</t>
  </si>
  <si>
    <t>‡g‡nicyi</t>
  </si>
  <si>
    <t>ei¸bv</t>
  </si>
  <si>
    <t>ewikvj</t>
  </si>
  <si>
    <t>‡fvjv</t>
  </si>
  <si>
    <t>SvjKvwV</t>
  </si>
  <si>
    <t>cUzqvLvjx</t>
  </si>
  <si>
    <t>wc‡ivRcyi</t>
  </si>
  <si>
    <t>mwgwZ MVb</t>
  </si>
  <si>
    <t>m`m¨ fwZ©</t>
  </si>
  <si>
    <t>mÂq Av`vq</t>
  </si>
  <si>
    <t>FY weZiY</t>
  </si>
  <si>
    <t>FY Av`vq</t>
  </si>
  <si>
    <t>‡gqv‡`vËxY© 
†Ljvcx</t>
  </si>
  <si>
    <t>Av`v‡qi 
nvi</t>
  </si>
  <si>
    <t>wKw¯Í 
†Ljvcx</t>
  </si>
  <si>
    <t>‡Rjvi 
bvg</t>
  </si>
  <si>
    <t>Dc‡Rjvi
 bvg</t>
  </si>
  <si>
    <t>weZiY‡hvM¨
Ae¨eüZ  FY Znwej</t>
  </si>
  <si>
    <t>‡Rjvi  AMÖMwZ</t>
  </si>
  <si>
    <t>cÖK‡íi  AMÖMwZ</t>
  </si>
  <si>
    <t>µ bs</t>
  </si>
  <si>
    <t xml:space="preserve"> eveyMÄ</t>
  </si>
  <si>
    <t xml:space="preserve"> ‡g‡n›`xMÄ</t>
  </si>
  <si>
    <t xml:space="preserve"> AvgZjx</t>
  </si>
  <si>
    <t xml:space="preserve"> Pid¨vkb</t>
  </si>
  <si>
    <t xml:space="preserve"> Kjvcvov</t>
  </si>
  <si>
    <t xml:space="preserve"> wgR©vMÄ</t>
  </si>
  <si>
    <t>jÿ¨gvÎv</t>
  </si>
  <si>
    <t>AMÖMwZ</t>
  </si>
  <si>
    <t xml:space="preserve"> AMÖMwZ</t>
  </si>
  <si>
    <t xml:space="preserve"> jÿ¨gvÎv</t>
  </si>
  <si>
    <t xml:space="preserve"> Av`vq‡hvM¨</t>
  </si>
  <si>
    <t>Av`vq</t>
  </si>
  <si>
    <t>gv‡V e‡Kqv</t>
  </si>
  <si>
    <t>RLF</t>
  </si>
  <si>
    <t>AfqbMi</t>
  </si>
  <si>
    <t>wSKiMvQv</t>
  </si>
  <si>
    <t>evNvicvov</t>
  </si>
  <si>
    <t>gwbivgcyi</t>
  </si>
  <si>
    <t>Kvwjqv</t>
  </si>
  <si>
    <t>nwibvKzÛz</t>
  </si>
  <si>
    <t>wSbvB`n m`i</t>
  </si>
  <si>
    <t>g‡nkcyi</t>
  </si>
  <si>
    <t>kvwjLv</t>
  </si>
  <si>
    <t>dwKinvU</t>
  </si>
  <si>
    <t>wPZjgvix</t>
  </si>
  <si>
    <t>ivgcvj</t>
  </si>
  <si>
    <t>Wzgywiqv</t>
  </si>
  <si>
    <t>`v‡Kvc</t>
  </si>
  <si>
    <t>cvBKMvQv</t>
  </si>
  <si>
    <t>Kqiv</t>
  </si>
  <si>
    <t>Kjv‡ivqv</t>
  </si>
  <si>
    <t>KvwjMÄ</t>
  </si>
  <si>
    <t>PzqvWv½v m`i</t>
  </si>
  <si>
    <t>RxebbMi</t>
  </si>
  <si>
    <t>Mvsbx</t>
  </si>
  <si>
    <t>†KvUPuv`cyi</t>
  </si>
  <si>
    <t>ˆkjKzcv</t>
  </si>
  <si>
    <t>kvk©v</t>
  </si>
  <si>
    <t>†PŠMvQv</t>
  </si>
  <si>
    <t>h‡kvi m`i</t>
  </si>
  <si>
    <t>†Kkecyi</t>
  </si>
  <si>
    <t>†gvnv¤§`cyi</t>
  </si>
  <si>
    <t>FY Znwej</t>
  </si>
  <si>
    <t>Total Loan Fund</t>
  </si>
  <si>
    <t>AMÖMwZi nvi</t>
  </si>
  <si>
    <t>mÂq/wbR¯^ FY Znwej</t>
  </si>
  <si>
    <t>`wi`ª gwnjv‡`i Rb¨ mgwš^Z cjøx Kg©ms¯’vb mnvqZv (2q ms‡kvwaZ) cÖKí</t>
  </si>
  <si>
    <t>evsjv‡`k cjøx Dbœqb †evW©</t>
  </si>
  <si>
    <t>jÿ¨gvÎv (evwl©K)</t>
  </si>
  <si>
    <t>evwl©K AMÖMwZ</t>
  </si>
  <si>
    <t>ei¸bv ‡Rjvi  AMÖMwZ</t>
  </si>
  <si>
    <t>‡fvjv ‡Rjvi AMÖMwZ</t>
  </si>
  <si>
    <t>cUzqvLvjx ‡Rjvi AMÖMwZ</t>
  </si>
  <si>
    <t>wc‡ivRcyi ‡Rjvi AMÖMwZ</t>
  </si>
  <si>
    <t>ewikvj ‡Rjvi AMÖMwZ</t>
  </si>
  <si>
    <t>SvjKvwV ‡Rjvi AMÖMwZ</t>
  </si>
  <si>
    <r>
      <t>FY Znwej 
(</t>
    </r>
    <r>
      <rPr>
        <sz val="12"/>
        <rFont val="Times New Roman"/>
        <family val="1"/>
      </rPr>
      <t xml:space="preserve">RLF </t>
    </r>
    <r>
      <rPr>
        <sz val="12"/>
        <rFont val="SutonnyMJ"/>
      </rPr>
      <t>mn)</t>
    </r>
  </si>
  <si>
    <t>(লক্ষ টাকায়)</t>
  </si>
  <si>
    <t>h‡kvi I Lyjbv AÂjf~³ 9 wU ‡Rjvi msMVwbK I FY Kvh©µ‡gi jÿ¨gvÎvi wecix‡Z 17/12/2017 ch©šÍ AMÖMwZ|</t>
  </si>
  <si>
    <t>µgcywÄZ AMÖMwZ</t>
  </si>
  <si>
    <t>me©‡gvU †Ljvcx (20+21)</t>
  </si>
  <si>
    <t>me©‡gvU †Ljvcx (21+22)</t>
  </si>
  <si>
    <r>
      <t>FY Znwej 
(</t>
    </r>
    <r>
      <rPr>
        <sz val="14"/>
        <rFont val="Times New Roman"/>
        <family val="1"/>
      </rPr>
      <t xml:space="preserve">RLF </t>
    </r>
    <r>
      <rPr>
        <sz val="14"/>
        <rFont val="SutonnyMJ"/>
      </rPr>
      <t>mn)</t>
    </r>
  </si>
  <si>
    <t>Av`v‡qi 
nvi (%)</t>
  </si>
  <si>
    <t xml:space="preserve">   </t>
  </si>
  <si>
    <t>h‡kvi I Lyjbv AÂjf~³ 40 wU Dc‡Rjvi mvsMVwbK I FY Kvh©µ‡gi jÿ¨gvÎvi wecix‡Z 17/12/2017 ch©šÍ AMÖMwZ|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</si>
</sst>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[$-10461]m/d/yy;@"/>
  </numFmts>
  <fonts count="23">
    <font>
      <sz val="11"/>
      <color theme="1"/>
      <name val="Calibri"/>
      <family val="2"/>
      <scheme val="minor"/>
    </font>
    <font>
      <sz val="12"/>
      <color theme="1"/>
      <name val="SutonnyMJ"/>
    </font>
    <font>
      <sz val="11"/>
      <color theme="1"/>
      <name val="SutonnyMJ"/>
    </font>
    <font>
      <sz val="12"/>
      <name val="SutonnyMJ"/>
    </font>
    <font>
      <b/>
      <sz val="14"/>
      <color theme="1"/>
      <name val="SutonnyMJ"/>
    </font>
    <font>
      <b/>
      <sz val="14"/>
      <color rgb="FFFF0000"/>
      <name val="SutonnyMJ"/>
    </font>
    <font>
      <sz val="14"/>
      <color theme="1"/>
      <name val="SutonnyMJ"/>
    </font>
    <font>
      <sz val="16"/>
      <color theme="1"/>
      <name val="SutonnyMJ"/>
    </font>
    <font>
      <b/>
      <sz val="18"/>
      <color theme="1"/>
      <name val="SutonnyMJ"/>
    </font>
    <font>
      <b/>
      <sz val="20"/>
      <color theme="1"/>
      <name val="SutonnyMJ"/>
    </font>
    <font>
      <b/>
      <sz val="12"/>
      <color theme="1"/>
      <name val="SutonnyMJ"/>
    </font>
    <font>
      <b/>
      <sz val="12"/>
      <color theme="0"/>
      <name val="SutonnyMJ"/>
    </font>
    <font>
      <b/>
      <sz val="11"/>
      <color theme="1"/>
      <name val="SutonnyMJ"/>
    </font>
    <font>
      <sz val="11"/>
      <color rgb="FF0070C0"/>
      <name val="Calibri"/>
      <family val="2"/>
      <scheme val="minor"/>
    </font>
    <font>
      <b/>
      <sz val="26"/>
      <color theme="1"/>
      <name val="SutonnyMJ"/>
    </font>
    <font>
      <b/>
      <sz val="14"/>
      <color theme="0"/>
      <name val="SutonnyMJ"/>
    </font>
    <font>
      <sz val="14"/>
      <color theme="0"/>
      <name val="SutonnyMJ"/>
    </font>
    <font>
      <b/>
      <sz val="11.5"/>
      <color theme="1"/>
      <name val="SutonnyMJ"/>
    </font>
    <font>
      <sz val="12"/>
      <name val="Times New Roman"/>
      <family val="1"/>
    </font>
    <font>
      <sz val="14"/>
      <name val="SutonnyMJ"/>
    </font>
    <font>
      <sz val="10"/>
      <name val="SutonnyMJ"/>
    </font>
    <font>
      <sz val="14"/>
      <name val="Times New Roman"/>
      <family val="1"/>
    </font>
    <font>
      <sz val="11"/>
      <name val="SutonnyMJ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64" fontId="4" fillId="0" borderId="1" xfId="0" applyNumberFormat="1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vertical="center"/>
    </xf>
    <xf numFmtId="2" fontId="0" fillId="0" borderId="0" xfId="0" applyNumberFormat="1" applyAlignment="1">
      <alignment vertical="center"/>
    </xf>
    <xf numFmtId="0" fontId="2" fillId="0" borderId="0" xfId="0" applyFont="1" applyAlignment="1">
      <alignment horizontal="center" vertical="center"/>
    </xf>
    <xf numFmtId="165" fontId="0" fillId="0" borderId="0" xfId="0" applyNumberFormat="1" applyAlignment="1">
      <alignment vertical="center"/>
    </xf>
    <xf numFmtId="2" fontId="7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" fontId="15" fillId="3" borderId="1" xfId="0" applyNumberFormat="1" applyFont="1" applyFill="1" applyBorder="1" applyAlignment="1">
      <alignment horizontal="center" vertical="center"/>
    </xf>
    <xf numFmtId="2" fontId="15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11" fillId="3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indent="1"/>
    </xf>
    <xf numFmtId="0" fontId="17" fillId="0" borderId="1" xfId="0" applyFont="1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2" fontId="3" fillId="5" borderId="1" xfId="0" applyNumberFormat="1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indent="2"/>
    </xf>
    <xf numFmtId="0" fontId="6" fillId="2" borderId="1" xfId="0" applyFont="1" applyFill="1" applyBorder="1" applyAlignment="1">
      <alignment horizontal="left" vertical="center" indent="1"/>
    </xf>
    <xf numFmtId="0" fontId="6" fillId="2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2" fontId="19" fillId="5" borderId="1" xfId="0" applyNumberFormat="1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2" fontId="19" fillId="5" borderId="1" xfId="0" applyNumberFormat="1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1" fontId="15" fillId="6" borderId="1" xfId="0" applyNumberFormat="1" applyFont="1" applyFill="1" applyBorder="1" applyAlignment="1">
      <alignment horizontal="center" vertical="center"/>
    </xf>
    <xf numFmtId="2" fontId="15" fillId="6" borderId="1" xfId="0" applyNumberFormat="1" applyFont="1" applyFill="1" applyBorder="1" applyAlignment="1">
      <alignment horizontal="center" vertical="center"/>
    </xf>
    <xf numFmtId="164" fontId="15" fillId="6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12" fillId="0" borderId="0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1" fillId="5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left" vertical="center" inden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113107</xdr:colOff>
      <xdr:row>0</xdr:row>
      <xdr:rowOff>244739</xdr:rowOff>
    </xdr:from>
    <xdr:to>
      <xdr:col>2</xdr:col>
      <xdr:colOff>652716</xdr:colOff>
      <xdr:row>2</xdr:row>
      <xdr:rowOff>1611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17982" y="244739"/>
          <a:ext cx="539609" cy="5664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247402</xdr:rowOff>
    </xdr:from>
    <xdr:to>
      <xdr:col>4</xdr:col>
      <xdr:colOff>7504</xdr:colOff>
      <xdr:row>1</xdr:row>
      <xdr:rowOff>343398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17130" y="247402"/>
          <a:ext cx="536670" cy="554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83"/>
  <sheetViews>
    <sheetView tabSelected="1" zoomScale="80" zoomScaleNormal="80" workbookViewId="0">
      <selection activeCell="AE9" sqref="AE9"/>
    </sheetView>
  </sheetViews>
  <sheetFormatPr defaultColWidth="9.140625" defaultRowHeight="15.75"/>
  <cols>
    <col min="1" max="1" width="5.140625" style="7" bestFit="1" customWidth="1"/>
    <col min="2" max="2" width="8.42578125" style="7" customWidth="1"/>
    <col min="3" max="3" width="11.5703125" style="7" bestFit="1" customWidth="1"/>
    <col min="4" max="4" width="7.7109375" style="7" bestFit="1" customWidth="1"/>
    <col min="5" max="5" width="6.85546875" style="7" customWidth="1"/>
    <col min="6" max="6" width="7.7109375" style="7" hidden="1" customWidth="1"/>
    <col min="7" max="7" width="8.5703125" style="7" bestFit="1" customWidth="1"/>
    <col min="8" max="8" width="10" style="7" customWidth="1"/>
    <col min="9" max="9" width="8.5703125" style="7" hidden="1" customWidth="1"/>
    <col min="10" max="10" width="10" style="7" customWidth="1"/>
    <col min="11" max="11" width="10.42578125" style="7" bestFit="1" customWidth="1"/>
    <col min="12" max="12" width="8.7109375" style="7" hidden="1" customWidth="1"/>
    <col min="13" max="13" width="11.42578125" style="7" bestFit="1" customWidth="1"/>
    <col min="14" max="14" width="10.28515625" style="7" customWidth="1"/>
    <col min="15" max="15" width="10.140625" style="7" bestFit="1" customWidth="1"/>
    <col min="16" max="16" width="10" style="7" hidden="1" customWidth="1"/>
    <col min="17" max="17" width="10.7109375" style="7" hidden="1" customWidth="1"/>
    <col min="18" max="18" width="10.140625" style="7" bestFit="1" customWidth="1"/>
    <col min="19" max="19" width="10.140625" style="7" customWidth="1"/>
    <col min="20" max="20" width="13.140625" style="7" customWidth="1"/>
    <col min="21" max="21" width="12.42578125" style="7" customWidth="1"/>
    <col min="22" max="22" width="11.28515625" style="7" customWidth="1"/>
    <col min="23" max="23" width="11.5703125" style="7" customWidth="1"/>
    <col min="24" max="24" width="9.85546875" style="7" bestFit="1" customWidth="1"/>
    <col min="25" max="25" width="11.5703125" style="12" customWidth="1"/>
    <col min="26" max="26" width="9.85546875" style="7" customWidth="1"/>
    <col min="27" max="27" width="10.7109375" style="7" customWidth="1"/>
    <col min="28" max="28" width="14.28515625" style="13" customWidth="1"/>
    <col min="29" max="16384" width="9.140625" style="7"/>
  </cols>
  <sheetData>
    <row r="1" spans="1:48" s="6" customFormat="1" ht="35.25">
      <c r="A1" s="64" t="s">
        <v>101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</row>
    <row r="2" spans="1:48" s="6" customFormat="1" ht="27.75">
      <c r="A2" s="63" t="s">
        <v>100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</row>
    <row r="3" spans="1:48" s="6" customFormat="1" ht="11.25" customHeight="1">
      <c r="W3" s="6" t="s">
        <v>118</v>
      </c>
      <c r="Y3" s="11"/>
      <c r="AB3" s="13"/>
    </row>
    <row r="4" spans="1:48" s="6" customFormat="1" ht="24.75">
      <c r="A4" s="62" t="s">
        <v>119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</row>
    <row r="5" spans="1:48" s="6" customFormat="1" ht="16.5" customHeight="1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7"/>
      <c r="Z5" s="61" t="s">
        <v>111</v>
      </c>
      <c r="AA5" s="61"/>
      <c r="AB5" s="61"/>
    </row>
    <row r="6" spans="1:48" s="16" customFormat="1" ht="15" customHeight="1">
      <c r="A6" s="66" t="s">
        <v>53</v>
      </c>
      <c r="B6" s="66" t="s">
        <v>48</v>
      </c>
      <c r="C6" s="66" t="s">
        <v>49</v>
      </c>
      <c r="D6" s="67" t="s">
        <v>40</v>
      </c>
      <c r="E6" s="67"/>
      <c r="F6" s="67"/>
      <c r="G6" s="67" t="s">
        <v>41</v>
      </c>
      <c r="H6" s="67"/>
      <c r="I6" s="67"/>
      <c r="J6" s="67" t="s">
        <v>42</v>
      </c>
      <c r="K6" s="67"/>
      <c r="L6" s="67"/>
      <c r="M6" s="50"/>
      <c r="N6" s="50"/>
      <c r="O6" s="66" t="s">
        <v>116</v>
      </c>
      <c r="P6" s="66" t="s">
        <v>99</v>
      </c>
      <c r="Q6" s="65" t="s">
        <v>97</v>
      </c>
      <c r="R6" s="67" t="s">
        <v>43</v>
      </c>
      <c r="S6" s="67"/>
      <c r="T6" s="67"/>
      <c r="U6" s="66" t="s">
        <v>50</v>
      </c>
      <c r="V6" s="67" t="s">
        <v>44</v>
      </c>
      <c r="W6" s="67"/>
      <c r="X6" s="67"/>
      <c r="Y6" s="51"/>
      <c r="Z6" s="66" t="s">
        <v>47</v>
      </c>
      <c r="AA6" s="66" t="s">
        <v>45</v>
      </c>
      <c r="AB6" s="66" t="s">
        <v>115</v>
      </c>
    </row>
    <row r="7" spans="1:48" s="16" customFormat="1" ht="40.5" customHeight="1">
      <c r="A7" s="67"/>
      <c r="B7" s="67"/>
      <c r="C7" s="67"/>
      <c r="D7" s="52" t="s">
        <v>60</v>
      </c>
      <c r="E7" s="52" t="s">
        <v>61</v>
      </c>
      <c r="F7" s="52" t="s">
        <v>98</v>
      </c>
      <c r="G7" s="52" t="s">
        <v>60</v>
      </c>
      <c r="H7" s="52" t="s">
        <v>62</v>
      </c>
      <c r="I7" s="52" t="s">
        <v>98</v>
      </c>
      <c r="J7" s="52" t="s">
        <v>63</v>
      </c>
      <c r="K7" s="52" t="s">
        <v>62</v>
      </c>
      <c r="L7" s="52" t="s">
        <v>98</v>
      </c>
      <c r="M7" s="52" t="s">
        <v>96</v>
      </c>
      <c r="N7" s="53" t="s">
        <v>67</v>
      </c>
      <c r="O7" s="66"/>
      <c r="P7" s="66"/>
      <c r="Q7" s="66"/>
      <c r="R7" s="52" t="s">
        <v>102</v>
      </c>
      <c r="S7" s="52" t="s">
        <v>103</v>
      </c>
      <c r="T7" s="52" t="s">
        <v>113</v>
      </c>
      <c r="U7" s="66"/>
      <c r="V7" s="52" t="s">
        <v>64</v>
      </c>
      <c r="W7" s="52" t="s">
        <v>65</v>
      </c>
      <c r="X7" s="52" t="s">
        <v>117</v>
      </c>
      <c r="Y7" s="54" t="s">
        <v>66</v>
      </c>
      <c r="Z7" s="67"/>
      <c r="AA7" s="66"/>
      <c r="AB7" s="66"/>
    </row>
    <row r="8" spans="1:48" s="16" customFormat="1">
      <c r="A8" s="55">
        <v>1</v>
      </c>
      <c r="B8" s="55">
        <v>2</v>
      </c>
      <c r="C8" s="55">
        <v>3</v>
      </c>
      <c r="D8" s="55">
        <v>4</v>
      </c>
      <c r="E8" s="55">
        <v>5</v>
      </c>
      <c r="F8" s="55">
        <v>6</v>
      </c>
      <c r="G8" s="55">
        <v>6</v>
      </c>
      <c r="H8" s="55">
        <v>7</v>
      </c>
      <c r="I8" s="55">
        <v>9</v>
      </c>
      <c r="J8" s="55">
        <v>8</v>
      </c>
      <c r="K8" s="55">
        <v>9</v>
      </c>
      <c r="L8" s="55">
        <v>12</v>
      </c>
      <c r="M8" s="55">
        <v>10</v>
      </c>
      <c r="N8" s="55">
        <v>11</v>
      </c>
      <c r="O8" s="55">
        <v>12</v>
      </c>
      <c r="P8" s="55">
        <v>16</v>
      </c>
      <c r="Q8" s="55">
        <v>17</v>
      </c>
      <c r="R8" s="55">
        <v>13</v>
      </c>
      <c r="S8" s="55">
        <v>14</v>
      </c>
      <c r="T8" s="55">
        <v>15</v>
      </c>
      <c r="U8" s="55">
        <v>16</v>
      </c>
      <c r="V8" s="55">
        <v>17</v>
      </c>
      <c r="W8" s="55">
        <v>18</v>
      </c>
      <c r="X8" s="55">
        <v>19</v>
      </c>
      <c r="Y8" s="55">
        <v>20</v>
      </c>
      <c r="Z8" s="55">
        <v>21</v>
      </c>
      <c r="AA8" s="55">
        <v>22</v>
      </c>
      <c r="AB8" s="55">
        <v>23</v>
      </c>
    </row>
    <row r="9" spans="1:48" ht="30" customHeight="1">
      <c r="A9" s="19">
        <v>1</v>
      </c>
      <c r="B9" s="68" t="s">
        <v>25</v>
      </c>
      <c r="C9" s="24" t="s">
        <v>93</v>
      </c>
      <c r="D9" s="2">
        <v>47</v>
      </c>
      <c r="E9" s="2">
        <v>58</v>
      </c>
      <c r="F9" s="4">
        <f>E9/D9*100</f>
        <v>123.40425531914893</v>
      </c>
      <c r="G9" s="2">
        <v>1293</v>
      </c>
      <c r="H9" s="2">
        <v>1462</v>
      </c>
      <c r="I9" s="4">
        <f>H9/G9*100</f>
        <v>113.07037896365043</v>
      </c>
      <c r="J9" s="3">
        <v>27.36</v>
      </c>
      <c r="K9" s="3">
        <v>43.82</v>
      </c>
      <c r="L9" s="4">
        <f>K9/J9*100</f>
        <v>160.16081871345028</v>
      </c>
      <c r="M9" s="15">
        <v>136.97</v>
      </c>
      <c r="N9" s="3">
        <f>W9*3.9%</f>
        <v>30.506969999999999</v>
      </c>
      <c r="O9" s="3">
        <f>M9+N9</f>
        <v>167.47696999999999</v>
      </c>
      <c r="P9" s="8"/>
      <c r="Q9" s="3">
        <f t="shared" ref="Q9:Q20" si="0">M9+N9+P9</f>
        <v>167.47696999999999</v>
      </c>
      <c r="R9" s="3">
        <f>O9</f>
        <v>167.47696999999999</v>
      </c>
      <c r="S9" s="3">
        <v>124.74</v>
      </c>
      <c r="T9" s="3">
        <v>969.14</v>
      </c>
      <c r="U9" s="3">
        <f t="shared" ref="U9:U15" si="1">O9-Y9</f>
        <v>-19.433030000000002</v>
      </c>
      <c r="V9" s="3">
        <f>W9+AA9</f>
        <v>783.04</v>
      </c>
      <c r="W9" s="3">
        <f t="shared" ref="W9:W16" si="2">T9-Y9</f>
        <v>782.23</v>
      </c>
      <c r="X9" s="3">
        <f>(W9/V9)*100</f>
        <v>99.896557008581937</v>
      </c>
      <c r="Y9" s="3">
        <v>186.91</v>
      </c>
      <c r="Z9" s="5">
        <v>37.380000000000003</v>
      </c>
      <c r="AA9" s="3">
        <v>0.81</v>
      </c>
      <c r="AB9" s="5">
        <f>Z9+AA9</f>
        <v>38.190000000000005</v>
      </c>
    </row>
    <row r="10" spans="1:48" ht="26.1" customHeight="1">
      <c r="A10" s="19">
        <v>2</v>
      </c>
      <c r="B10" s="68"/>
      <c r="C10" s="24" t="s">
        <v>68</v>
      </c>
      <c r="D10" s="2">
        <v>47</v>
      </c>
      <c r="E10" s="2">
        <v>44</v>
      </c>
      <c r="F10" s="4">
        <f>E10/D10*100</f>
        <v>93.61702127659575</v>
      </c>
      <c r="G10" s="2">
        <v>1293</v>
      </c>
      <c r="H10" s="2">
        <v>1024</v>
      </c>
      <c r="I10" s="4">
        <f t="shared" ref="I10:I73" si="3">H10/G10*100</f>
        <v>79.195668986852283</v>
      </c>
      <c r="J10" s="3">
        <v>27.36</v>
      </c>
      <c r="K10" s="3">
        <v>30.88</v>
      </c>
      <c r="L10" s="4">
        <f t="shared" ref="L10:L73" si="4">K10/J10*100</f>
        <v>112.86549707602337</v>
      </c>
      <c r="M10" s="15">
        <v>101.4</v>
      </c>
      <c r="N10" s="3">
        <f t="shared" ref="N10:N14" si="5">W10*4%</f>
        <v>41.02</v>
      </c>
      <c r="O10" s="3">
        <f t="shared" ref="O10:O69" si="6">M10+N10</f>
        <v>142.42000000000002</v>
      </c>
      <c r="P10" s="8"/>
      <c r="Q10" s="3">
        <f t="shared" si="0"/>
        <v>142.42000000000002</v>
      </c>
      <c r="R10" s="3">
        <f t="shared" ref="R10:R16" si="7">O10</f>
        <v>142.42000000000002</v>
      </c>
      <c r="S10" s="3">
        <v>65.459999999999994</v>
      </c>
      <c r="T10" s="3">
        <v>1125.21</v>
      </c>
      <c r="U10" s="3">
        <f t="shared" si="1"/>
        <v>42.710000000000022</v>
      </c>
      <c r="V10" s="3">
        <f t="shared" ref="V10:V56" si="8">W10+AA10</f>
        <v>1037.8800000000001</v>
      </c>
      <c r="W10" s="3">
        <f t="shared" si="2"/>
        <v>1025.5</v>
      </c>
      <c r="X10" s="3">
        <f t="shared" ref="X10:X19" si="9">(W10/V10)*100</f>
        <v>98.807183874821746</v>
      </c>
      <c r="Y10" s="3">
        <v>99.71</v>
      </c>
      <c r="Z10" s="3">
        <v>13.58</v>
      </c>
      <c r="AA10" s="3">
        <v>12.38</v>
      </c>
      <c r="AB10" s="5">
        <f t="shared" ref="AB10:AB56" si="10">Z10+AA10</f>
        <v>25.96</v>
      </c>
    </row>
    <row r="11" spans="1:48" ht="26.1" customHeight="1">
      <c r="A11" s="19">
        <v>3</v>
      </c>
      <c r="B11" s="68"/>
      <c r="C11" s="24" t="s">
        <v>69</v>
      </c>
      <c r="D11" s="2">
        <v>47</v>
      </c>
      <c r="E11" s="2">
        <v>51</v>
      </c>
      <c r="F11" s="4">
        <f t="shared" ref="F11:F74" si="11">E11/D11*100</f>
        <v>108.51063829787233</v>
      </c>
      <c r="G11" s="2">
        <v>1293</v>
      </c>
      <c r="H11" s="2">
        <v>1358</v>
      </c>
      <c r="I11" s="4">
        <f t="shared" si="3"/>
        <v>105.02706883217323</v>
      </c>
      <c r="J11" s="3">
        <v>27.36</v>
      </c>
      <c r="K11" s="3">
        <v>39.93</v>
      </c>
      <c r="L11" s="4">
        <f t="shared" si="4"/>
        <v>145.94298245614036</v>
      </c>
      <c r="M11" s="15">
        <v>140.4</v>
      </c>
      <c r="N11" s="3">
        <f t="shared" si="5"/>
        <v>39.233200000000004</v>
      </c>
      <c r="O11" s="3">
        <f t="shared" si="6"/>
        <v>179.63320000000002</v>
      </c>
      <c r="P11" s="8"/>
      <c r="Q11" s="3">
        <f t="shared" si="0"/>
        <v>179.63320000000002</v>
      </c>
      <c r="R11" s="3">
        <f t="shared" si="7"/>
        <v>179.63320000000002</v>
      </c>
      <c r="S11" s="3">
        <v>95.6</v>
      </c>
      <c r="T11" s="3">
        <v>1142.2</v>
      </c>
      <c r="U11" s="3">
        <f t="shared" si="1"/>
        <v>18.263200000000012</v>
      </c>
      <c r="V11" s="3">
        <f t="shared" si="8"/>
        <v>985.0200000000001</v>
      </c>
      <c r="W11" s="3">
        <f t="shared" si="2"/>
        <v>980.83</v>
      </c>
      <c r="X11" s="3">
        <f t="shared" si="9"/>
        <v>99.574627926336518</v>
      </c>
      <c r="Y11" s="3">
        <v>161.37</v>
      </c>
      <c r="Z11" s="5">
        <v>28.69</v>
      </c>
      <c r="AA11" s="3">
        <v>4.1900000000000004</v>
      </c>
      <c r="AB11" s="5">
        <f t="shared" si="10"/>
        <v>32.880000000000003</v>
      </c>
    </row>
    <row r="12" spans="1:48" ht="26.1" customHeight="1">
      <c r="A12" s="19">
        <v>4</v>
      </c>
      <c r="B12" s="68"/>
      <c r="C12" s="24" t="s">
        <v>70</v>
      </c>
      <c r="D12" s="2">
        <v>47</v>
      </c>
      <c r="E12" s="2">
        <v>60</v>
      </c>
      <c r="F12" s="4">
        <f t="shared" si="11"/>
        <v>127.65957446808511</v>
      </c>
      <c r="G12" s="2">
        <v>1293</v>
      </c>
      <c r="H12" s="2">
        <v>1343</v>
      </c>
      <c r="I12" s="4">
        <f t="shared" si="3"/>
        <v>103.86697602474864</v>
      </c>
      <c r="J12" s="3">
        <v>27.36</v>
      </c>
      <c r="K12" s="3">
        <v>30.48</v>
      </c>
      <c r="L12" s="4">
        <f t="shared" si="4"/>
        <v>111.40350877192984</v>
      </c>
      <c r="M12" s="15">
        <v>125.56</v>
      </c>
      <c r="N12" s="3">
        <f t="shared" si="5"/>
        <v>11.526</v>
      </c>
      <c r="O12" s="3">
        <f t="shared" si="6"/>
        <v>137.08600000000001</v>
      </c>
      <c r="P12" s="8"/>
      <c r="Q12" s="3">
        <f t="shared" si="0"/>
        <v>137.08600000000001</v>
      </c>
      <c r="R12" s="3">
        <f t="shared" si="7"/>
        <v>137.08600000000001</v>
      </c>
      <c r="S12" s="3">
        <v>71.16</v>
      </c>
      <c r="T12" s="3">
        <v>440.36</v>
      </c>
      <c r="U12" s="3">
        <f t="shared" si="1"/>
        <v>-15.123999999999995</v>
      </c>
      <c r="V12" s="3">
        <f t="shared" si="8"/>
        <v>289.66999999999996</v>
      </c>
      <c r="W12" s="3">
        <f t="shared" si="2"/>
        <v>288.14999999999998</v>
      </c>
      <c r="X12" s="3">
        <f t="shared" si="9"/>
        <v>99.475264956674849</v>
      </c>
      <c r="Y12" s="3">
        <v>152.21</v>
      </c>
      <c r="Z12" s="3">
        <v>3.55</v>
      </c>
      <c r="AA12" s="3">
        <v>1.52</v>
      </c>
      <c r="AB12" s="3">
        <f t="shared" si="10"/>
        <v>5.07</v>
      </c>
      <c r="AE12" s="14"/>
      <c r="AF12" s="14"/>
      <c r="AG12" s="14"/>
      <c r="AH12" s="14"/>
      <c r="AJ12" s="14"/>
      <c r="AV12" s="14"/>
    </row>
    <row r="13" spans="1:48" ht="26.1" customHeight="1">
      <c r="A13" s="19">
        <v>5</v>
      </c>
      <c r="B13" s="68"/>
      <c r="C13" s="24" t="s">
        <v>92</v>
      </c>
      <c r="D13" s="2">
        <v>47</v>
      </c>
      <c r="E13" s="2">
        <v>47</v>
      </c>
      <c r="F13" s="4">
        <f t="shared" si="11"/>
        <v>100</v>
      </c>
      <c r="G13" s="2">
        <v>1293</v>
      </c>
      <c r="H13" s="2">
        <v>1283</v>
      </c>
      <c r="I13" s="4">
        <f t="shared" si="3"/>
        <v>99.226604795050264</v>
      </c>
      <c r="J13" s="3">
        <v>27.36</v>
      </c>
      <c r="K13" s="3">
        <v>32.07</v>
      </c>
      <c r="L13" s="4">
        <f t="shared" si="4"/>
        <v>117.21491228070175</v>
      </c>
      <c r="M13" s="15">
        <v>140.4</v>
      </c>
      <c r="N13" s="3">
        <f t="shared" si="5"/>
        <v>29.017599999999998</v>
      </c>
      <c r="O13" s="3">
        <f t="shared" si="6"/>
        <v>169.41759999999999</v>
      </c>
      <c r="P13" s="8"/>
      <c r="Q13" s="3">
        <f t="shared" si="0"/>
        <v>169.41759999999999</v>
      </c>
      <c r="R13" s="3">
        <f t="shared" si="7"/>
        <v>169.41759999999999</v>
      </c>
      <c r="S13" s="3">
        <v>49.16</v>
      </c>
      <c r="T13" s="3">
        <v>897.77</v>
      </c>
      <c r="U13" s="3">
        <f t="shared" si="1"/>
        <v>-2.9124000000000194</v>
      </c>
      <c r="V13" s="3">
        <f t="shared" si="8"/>
        <v>727.89</v>
      </c>
      <c r="W13" s="3">
        <f t="shared" si="2"/>
        <v>725.43999999999994</v>
      </c>
      <c r="X13" s="3">
        <f t="shared" si="9"/>
        <v>99.66341068018518</v>
      </c>
      <c r="Y13" s="3">
        <v>172.33</v>
      </c>
      <c r="Z13" s="3">
        <v>7.23</v>
      </c>
      <c r="AA13" s="3">
        <v>2.4500000000000002</v>
      </c>
      <c r="AB13" s="3">
        <f t="shared" si="10"/>
        <v>9.68</v>
      </c>
    </row>
    <row r="14" spans="1:48" ht="26.1" customHeight="1">
      <c r="A14" s="19">
        <v>6</v>
      </c>
      <c r="B14" s="68"/>
      <c r="C14" s="24" t="s">
        <v>94</v>
      </c>
      <c r="D14" s="2">
        <v>47</v>
      </c>
      <c r="E14" s="2">
        <v>50</v>
      </c>
      <c r="F14" s="4">
        <f t="shared" si="11"/>
        <v>106.38297872340425</v>
      </c>
      <c r="G14" s="2">
        <v>1293</v>
      </c>
      <c r="H14" s="2">
        <v>1264</v>
      </c>
      <c r="I14" s="4">
        <f t="shared" si="3"/>
        <v>97.757153905645794</v>
      </c>
      <c r="J14" s="3">
        <v>27.36</v>
      </c>
      <c r="K14" s="3">
        <v>42.03</v>
      </c>
      <c r="L14" s="4">
        <f t="shared" si="4"/>
        <v>153.61842105263159</v>
      </c>
      <c r="M14" s="15">
        <v>145.4</v>
      </c>
      <c r="N14" s="3">
        <f t="shared" si="5"/>
        <v>46.727200000000003</v>
      </c>
      <c r="O14" s="3">
        <f t="shared" si="6"/>
        <v>192.12720000000002</v>
      </c>
      <c r="P14" s="8"/>
      <c r="Q14" s="3">
        <f t="shared" si="0"/>
        <v>192.12720000000002</v>
      </c>
      <c r="R14" s="3">
        <f t="shared" si="7"/>
        <v>192.12720000000002</v>
      </c>
      <c r="S14" s="3">
        <v>63.62</v>
      </c>
      <c r="T14" s="3">
        <v>1335.68</v>
      </c>
      <c r="U14" s="3">
        <f t="shared" si="1"/>
        <v>24.627200000000016</v>
      </c>
      <c r="V14" s="3">
        <f t="shared" si="8"/>
        <v>1168.18</v>
      </c>
      <c r="W14" s="3">
        <f t="shared" si="2"/>
        <v>1168.18</v>
      </c>
      <c r="X14" s="3">
        <f t="shared" si="9"/>
        <v>100</v>
      </c>
      <c r="Y14" s="3">
        <v>167.5</v>
      </c>
      <c r="Z14" s="5">
        <v>63.12</v>
      </c>
      <c r="AA14" s="3">
        <v>0</v>
      </c>
      <c r="AB14" s="5">
        <f t="shared" si="10"/>
        <v>63.12</v>
      </c>
      <c r="AE14" s="14"/>
      <c r="AF14" s="14"/>
      <c r="AG14" s="14"/>
      <c r="AH14" s="14"/>
      <c r="AJ14" s="14"/>
      <c r="AV14" s="14"/>
    </row>
    <row r="15" spans="1:48" ht="26.1" customHeight="1">
      <c r="A15" s="19">
        <v>7</v>
      </c>
      <c r="B15" s="68"/>
      <c r="C15" s="24" t="s">
        <v>71</v>
      </c>
      <c r="D15" s="2">
        <v>47</v>
      </c>
      <c r="E15" s="2">
        <v>67</v>
      </c>
      <c r="F15" s="4">
        <f t="shared" si="11"/>
        <v>142.55319148936169</v>
      </c>
      <c r="G15" s="2">
        <v>1293</v>
      </c>
      <c r="H15" s="2">
        <v>1037</v>
      </c>
      <c r="I15" s="4">
        <f t="shared" si="3"/>
        <v>80.20108275328694</v>
      </c>
      <c r="J15" s="3">
        <v>27.36</v>
      </c>
      <c r="K15" s="3">
        <v>22.06</v>
      </c>
      <c r="L15" s="4">
        <f t="shared" si="4"/>
        <v>80.628654970760223</v>
      </c>
      <c r="M15" s="15">
        <v>114.4</v>
      </c>
      <c r="N15" s="3">
        <f>(W15*4%)-1.43</f>
        <v>15.503399999999999</v>
      </c>
      <c r="O15" s="3">
        <f t="shared" si="6"/>
        <v>129.9034</v>
      </c>
      <c r="P15" s="8"/>
      <c r="Q15" s="3">
        <f t="shared" si="0"/>
        <v>129.9034</v>
      </c>
      <c r="R15" s="3">
        <f t="shared" si="7"/>
        <v>129.9034</v>
      </c>
      <c r="S15" s="3">
        <v>51.81</v>
      </c>
      <c r="T15" s="3">
        <v>520.52499999999998</v>
      </c>
      <c r="U15" s="3">
        <f t="shared" si="1"/>
        <v>32.713400000000007</v>
      </c>
      <c r="V15" s="3">
        <f t="shared" si="8"/>
        <v>438.02499999999998</v>
      </c>
      <c r="W15" s="3">
        <f t="shared" si="2"/>
        <v>423.33499999999998</v>
      </c>
      <c r="X15" s="3">
        <f t="shared" si="9"/>
        <v>96.646310142115183</v>
      </c>
      <c r="Y15" s="3">
        <v>97.19</v>
      </c>
      <c r="Z15" s="3">
        <v>16.190000000000001</v>
      </c>
      <c r="AA15" s="3">
        <v>14.69</v>
      </c>
      <c r="AB15" s="5">
        <f t="shared" si="10"/>
        <v>30.880000000000003</v>
      </c>
      <c r="AE15" s="14"/>
      <c r="AF15" s="14"/>
      <c r="AG15" s="14"/>
      <c r="AH15" s="14"/>
      <c r="AJ15" s="14"/>
      <c r="AV15" s="14"/>
    </row>
    <row r="16" spans="1:48" ht="26.1" customHeight="1">
      <c r="A16" s="19">
        <v>8</v>
      </c>
      <c r="B16" s="68"/>
      <c r="C16" s="24" t="s">
        <v>91</v>
      </c>
      <c r="D16" s="2">
        <v>47</v>
      </c>
      <c r="E16" s="2">
        <v>46</v>
      </c>
      <c r="F16" s="4">
        <f t="shared" si="11"/>
        <v>97.872340425531917</v>
      </c>
      <c r="G16" s="2">
        <v>1293</v>
      </c>
      <c r="H16" s="2">
        <v>1320</v>
      </c>
      <c r="I16" s="4">
        <f t="shared" si="3"/>
        <v>102.08816705336427</v>
      </c>
      <c r="J16" s="3">
        <v>27.36</v>
      </c>
      <c r="K16" s="3">
        <v>39.15</v>
      </c>
      <c r="L16" s="4">
        <f t="shared" si="4"/>
        <v>143.09210526315789</v>
      </c>
      <c r="M16" s="15">
        <v>142.69999999999999</v>
      </c>
      <c r="N16" s="3">
        <f>(W16*4%)+19.85</f>
        <v>56.216799999999999</v>
      </c>
      <c r="O16" s="3">
        <f t="shared" si="6"/>
        <v>198.91679999999999</v>
      </c>
      <c r="P16" s="8"/>
      <c r="Q16" s="3">
        <f t="shared" si="0"/>
        <v>198.91679999999999</v>
      </c>
      <c r="R16" s="3">
        <f t="shared" si="7"/>
        <v>198.91679999999999</v>
      </c>
      <c r="S16" s="3">
        <v>108.18</v>
      </c>
      <c r="T16" s="3">
        <v>1106</v>
      </c>
      <c r="U16" s="3">
        <v>18.54</v>
      </c>
      <c r="V16" s="3">
        <f t="shared" si="8"/>
        <v>915.99</v>
      </c>
      <c r="W16" s="3">
        <f t="shared" si="2"/>
        <v>909.17</v>
      </c>
      <c r="X16" s="3">
        <f t="shared" si="9"/>
        <v>99.255450387012957</v>
      </c>
      <c r="Y16" s="3">
        <v>196.83</v>
      </c>
      <c r="Z16" s="5">
        <v>36.36</v>
      </c>
      <c r="AA16" s="3">
        <v>6.82</v>
      </c>
      <c r="AB16" s="5">
        <f t="shared" si="10"/>
        <v>43.18</v>
      </c>
    </row>
    <row r="17" spans="1:28" ht="26.1" customHeight="1">
      <c r="A17" s="69" t="s">
        <v>51</v>
      </c>
      <c r="B17" s="69"/>
      <c r="C17" s="69"/>
      <c r="D17" s="25">
        <f>SUM(D9:D16)</f>
        <v>376</v>
      </c>
      <c r="E17" s="25">
        <f t="shared" ref="E17:T17" si="12">SUM(E9:E16)</f>
        <v>423</v>
      </c>
      <c r="F17" s="21">
        <f t="shared" si="11"/>
        <v>112.5</v>
      </c>
      <c r="G17" s="25">
        <v>10344</v>
      </c>
      <c r="H17" s="25">
        <v>10072</v>
      </c>
      <c r="I17" s="21">
        <f t="shared" si="3"/>
        <v>97.370456303170911</v>
      </c>
      <c r="J17" s="22">
        <v>218.88</v>
      </c>
      <c r="K17" s="22">
        <f t="shared" si="12"/>
        <v>280.41999999999996</v>
      </c>
      <c r="L17" s="21">
        <f t="shared" si="4"/>
        <v>128.11586257309941</v>
      </c>
      <c r="M17" s="22">
        <f t="shared" si="12"/>
        <v>1047.23</v>
      </c>
      <c r="N17" s="26">
        <f t="shared" si="12"/>
        <v>269.75117</v>
      </c>
      <c r="O17" s="22">
        <f t="shared" si="12"/>
        <v>1316.98117</v>
      </c>
      <c r="P17" s="26">
        <f>SUM(P9:P16)</f>
        <v>0</v>
      </c>
      <c r="Q17" s="22">
        <f>SUM(Q9:Q16)</f>
        <v>1316.98117</v>
      </c>
      <c r="R17" s="22">
        <f t="shared" si="12"/>
        <v>1316.98117</v>
      </c>
      <c r="S17" s="22">
        <f>SUM(S9:S16)</f>
        <v>629.73</v>
      </c>
      <c r="T17" s="22">
        <f t="shared" si="12"/>
        <v>7536.8850000000002</v>
      </c>
      <c r="U17" s="22">
        <v>173.43</v>
      </c>
      <c r="V17" s="22">
        <f>SUM(V9:V16)</f>
        <v>6345.6949999999997</v>
      </c>
      <c r="W17" s="22">
        <f>SUM(W9:W16)</f>
        <v>6302.835</v>
      </c>
      <c r="X17" s="22">
        <f t="shared" si="9"/>
        <v>99.324581468223741</v>
      </c>
      <c r="Y17" s="22">
        <f>SUM(Y9:Y16)</f>
        <v>1234.05</v>
      </c>
      <c r="Z17" s="22">
        <f>SUM(Z9:Z16)</f>
        <v>206.10000000000002</v>
      </c>
      <c r="AA17" s="22">
        <f>SUM(AA9:AA16)</f>
        <v>42.86</v>
      </c>
      <c r="AB17" s="22">
        <f>SUM(AB14:AB16)</f>
        <v>137.18</v>
      </c>
    </row>
    <row r="18" spans="1:28" ht="26.1" customHeight="1">
      <c r="A18" s="19">
        <v>9</v>
      </c>
      <c r="B18" s="68" t="s">
        <v>26</v>
      </c>
      <c r="C18" s="24" t="s">
        <v>1</v>
      </c>
      <c r="D18" s="2">
        <v>47</v>
      </c>
      <c r="E18" s="2">
        <v>47</v>
      </c>
      <c r="F18" s="4">
        <f t="shared" si="11"/>
        <v>100</v>
      </c>
      <c r="G18" s="2">
        <v>1293</v>
      </c>
      <c r="H18" s="2">
        <v>1044</v>
      </c>
      <c r="I18" s="4">
        <f t="shared" si="3"/>
        <v>80.742459396751741</v>
      </c>
      <c r="J18" s="3">
        <v>27.36</v>
      </c>
      <c r="K18" s="3">
        <v>31.08</v>
      </c>
      <c r="L18" s="4">
        <f t="shared" si="4"/>
        <v>113.59649122807016</v>
      </c>
      <c r="M18" s="15">
        <v>135.4</v>
      </c>
      <c r="N18" s="3">
        <f>29.38</f>
        <v>29.38</v>
      </c>
      <c r="O18" s="3">
        <f t="shared" si="6"/>
        <v>164.78</v>
      </c>
      <c r="P18" s="8"/>
      <c r="Q18" s="3">
        <f t="shared" si="0"/>
        <v>164.78</v>
      </c>
      <c r="R18" s="3">
        <f>O18</f>
        <v>164.78</v>
      </c>
      <c r="S18" s="3">
        <v>44.57</v>
      </c>
      <c r="T18" s="3">
        <v>203.59</v>
      </c>
      <c r="U18" s="3">
        <f>O18-Y18</f>
        <v>45.16</v>
      </c>
      <c r="V18" s="3">
        <f t="shared" si="8"/>
        <v>88.26</v>
      </c>
      <c r="W18" s="3">
        <v>80.81</v>
      </c>
      <c r="X18" s="3">
        <f t="shared" si="9"/>
        <v>91.559030138227953</v>
      </c>
      <c r="Y18" s="3">
        <v>119.62</v>
      </c>
      <c r="Z18" s="5">
        <v>36.130000000000003</v>
      </c>
      <c r="AA18" s="3">
        <v>7.45</v>
      </c>
      <c r="AB18" s="5">
        <f t="shared" si="10"/>
        <v>43.580000000000005</v>
      </c>
    </row>
    <row r="19" spans="1:28" ht="26.1" customHeight="1">
      <c r="A19" s="19">
        <v>10</v>
      </c>
      <c r="B19" s="68"/>
      <c r="C19" s="24" t="s">
        <v>72</v>
      </c>
      <c r="D19" s="2">
        <v>47</v>
      </c>
      <c r="E19" s="2">
        <v>52</v>
      </c>
      <c r="F19" s="4">
        <f t="shared" si="11"/>
        <v>110.63829787234043</v>
      </c>
      <c r="G19" s="2">
        <v>1293</v>
      </c>
      <c r="H19" s="2">
        <v>1351</v>
      </c>
      <c r="I19" s="4">
        <f t="shared" si="3"/>
        <v>104.48569218870843</v>
      </c>
      <c r="J19" s="3">
        <v>27.36</v>
      </c>
      <c r="K19" s="3">
        <v>37.94</v>
      </c>
      <c r="L19" s="4">
        <f t="shared" si="4"/>
        <v>138.66959064327483</v>
      </c>
      <c r="M19" s="15">
        <v>140.4</v>
      </c>
      <c r="N19" s="3">
        <f>W19*4%</f>
        <v>23.388959999999997</v>
      </c>
      <c r="O19" s="3">
        <f t="shared" si="6"/>
        <v>163.78896</v>
      </c>
      <c r="P19" s="8"/>
      <c r="Q19" s="3">
        <f t="shared" si="0"/>
        <v>163.78896</v>
      </c>
      <c r="R19" s="3">
        <f t="shared" ref="R19:R20" si="13">O19</f>
        <v>163.78896</v>
      </c>
      <c r="S19" s="3">
        <v>60.07</v>
      </c>
      <c r="T19" s="3">
        <v>711.94399999999996</v>
      </c>
      <c r="U19" s="3">
        <f>O19-Y19</f>
        <v>36.568960000000004</v>
      </c>
      <c r="V19" s="3">
        <f t="shared" si="8"/>
        <v>591.50399999999991</v>
      </c>
      <c r="W19" s="3">
        <f>T19-Y19</f>
        <v>584.72399999999993</v>
      </c>
      <c r="X19" s="3">
        <f t="shared" si="9"/>
        <v>98.853769374340672</v>
      </c>
      <c r="Y19" s="3">
        <v>127.22</v>
      </c>
      <c r="Z19" s="5">
        <v>34.29</v>
      </c>
      <c r="AA19" s="3">
        <v>6.78</v>
      </c>
      <c r="AB19" s="5">
        <f t="shared" si="10"/>
        <v>41.07</v>
      </c>
    </row>
    <row r="20" spans="1:28" ht="26.1" customHeight="1">
      <c r="A20" s="19">
        <v>11</v>
      </c>
      <c r="B20" s="68"/>
      <c r="C20" s="24" t="s">
        <v>2</v>
      </c>
      <c r="D20" s="2">
        <v>47</v>
      </c>
      <c r="E20" s="2">
        <v>51</v>
      </c>
      <c r="F20" s="4">
        <f t="shared" si="11"/>
        <v>108.51063829787233</v>
      </c>
      <c r="G20" s="2">
        <v>1293</v>
      </c>
      <c r="H20" s="2">
        <v>1172</v>
      </c>
      <c r="I20" s="4">
        <f t="shared" si="3"/>
        <v>90.641918020108278</v>
      </c>
      <c r="J20" s="3">
        <v>27.36</v>
      </c>
      <c r="K20" s="3">
        <v>36.47</v>
      </c>
      <c r="L20" s="4">
        <f t="shared" si="4"/>
        <v>133.296783625731</v>
      </c>
      <c r="M20" s="15">
        <v>145.59</v>
      </c>
      <c r="N20" s="3">
        <f>W20*4%</f>
        <v>33.910400000000003</v>
      </c>
      <c r="O20" s="3">
        <f t="shared" si="6"/>
        <v>179.50040000000001</v>
      </c>
      <c r="P20" s="8"/>
      <c r="Q20" s="3">
        <f t="shared" si="0"/>
        <v>179.50040000000001</v>
      </c>
      <c r="R20" s="3">
        <f t="shared" si="13"/>
        <v>179.50040000000001</v>
      </c>
      <c r="S20" s="3">
        <v>71</v>
      </c>
      <c r="T20" s="3">
        <v>1022.94</v>
      </c>
      <c r="U20" s="3">
        <f>O20-Y20</f>
        <v>4.3204000000000065</v>
      </c>
      <c r="V20" s="3">
        <f t="shared" si="8"/>
        <v>851.48</v>
      </c>
      <c r="W20" s="3">
        <f>T20-Y20</f>
        <v>847.76</v>
      </c>
      <c r="X20" s="3">
        <f>(W20/V20)*100</f>
        <v>99.563113637431286</v>
      </c>
      <c r="Y20" s="3">
        <v>175.18</v>
      </c>
      <c r="Z20" s="5">
        <v>39.369999999999997</v>
      </c>
      <c r="AA20" s="3">
        <v>3.72</v>
      </c>
      <c r="AB20" s="5">
        <f t="shared" si="10"/>
        <v>43.089999999999996</v>
      </c>
    </row>
    <row r="21" spans="1:28" ht="26.1" customHeight="1">
      <c r="A21" s="69" t="s">
        <v>51</v>
      </c>
      <c r="B21" s="69"/>
      <c r="C21" s="69"/>
      <c r="D21" s="25">
        <f>SUM(D18:D20)</f>
        <v>141</v>
      </c>
      <c r="E21" s="25">
        <f t="shared" ref="E21:AA21" si="14">SUM(E18:E20)</f>
        <v>150</v>
      </c>
      <c r="F21" s="21">
        <f t="shared" si="11"/>
        <v>106.38297872340425</v>
      </c>
      <c r="G21" s="25">
        <f t="shared" si="14"/>
        <v>3879</v>
      </c>
      <c r="H21" s="25">
        <f t="shared" si="14"/>
        <v>3567</v>
      </c>
      <c r="I21" s="21">
        <f t="shared" si="3"/>
        <v>91.956689868522815</v>
      </c>
      <c r="J21" s="22">
        <f t="shared" si="14"/>
        <v>82.08</v>
      </c>
      <c r="K21" s="22">
        <v>105.33</v>
      </c>
      <c r="L21" s="21">
        <f t="shared" si="4"/>
        <v>128.32602339181287</v>
      </c>
      <c r="M21" s="22">
        <f t="shared" si="14"/>
        <v>421.39</v>
      </c>
      <c r="N21" s="26">
        <f t="shared" si="14"/>
        <v>86.679360000000003</v>
      </c>
      <c r="O21" s="22">
        <f t="shared" si="14"/>
        <v>508.06936000000002</v>
      </c>
      <c r="P21" s="26">
        <f t="shared" si="14"/>
        <v>0</v>
      </c>
      <c r="Q21" s="22">
        <f t="shared" si="14"/>
        <v>508.06936000000002</v>
      </c>
      <c r="R21" s="22">
        <f t="shared" si="14"/>
        <v>508.06936000000002</v>
      </c>
      <c r="S21" s="22">
        <f>SUM(S18:S20)</f>
        <v>175.64</v>
      </c>
      <c r="T21" s="22">
        <f t="shared" si="14"/>
        <v>1938.4740000000002</v>
      </c>
      <c r="U21" s="22">
        <f>SUM(U18:U20)</f>
        <v>86.049360000000007</v>
      </c>
      <c r="V21" s="22">
        <f>SUM(V18:V20)</f>
        <v>1531.2439999999999</v>
      </c>
      <c r="W21" s="22">
        <f>SUM(W18:W20)</f>
        <v>1513.2939999999999</v>
      </c>
      <c r="X21" s="22">
        <f t="shared" ref="X21" si="15">(W21/V21)*100</f>
        <v>98.827750508736685</v>
      </c>
      <c r="Y21" s="22">
        <f>SUM(Y18:Y20)</f>
        <v>422.02</v>
      </c>
      <c r="Z21" s="22">
        <f t="shared" si="14"/>
        <v>109.78999999999999</v>
      </c>
      <c r="AA21" s="22">
        <f t="shared" si="14"/>
        <v>17.95</v>
      </c>
      <c r="AB21" s="22">
        <f>SUM(AB18:AB20)</f>
        <v>127.74000000000001</v>
      </c>
    </row>
    <row r="22" spans="1:28" ht="26.1" customHeight="1">
      <c r="A22" s="19">
        <v>12</v>
      </c>
      <c r="B22" s="68" t="s">
        <v>27</v>
      </c>
      <c r="C22" s="24" t="s">
        <v>73</v>
      </c>
      <c r="D22" s="2">
        <v>47</v>
      </c>
      <c r="E22" s="2">
        <v>49</v>
      </c>
      <c r="F22" s="4">
        <f t="shared" si="11"/>
        <v>104.25531914893618</v>
      </c>
      <c r="G22" s="2">
        <v>1293</v>
      </c>
      <c r="H22" s="2">
        <v>1225</v>
      </c>
      <c r="I22" s="4">
        <f t="shared" si="3"/>
        <v>94.740912606341837</v>
      </c>
      <c r="J22" s="3">
        <v>27.36</v>
      </c>
      <c r="K22" s="3">
        <v>43.5</v>
      </c>
      <c r="L22" s="4">
        <f t="shared" si="4"/>
        <v>158.99122807017545</v>
      </c>
      <c r="M22" s="15">
        <v>151.77000000000001</v>
      </c>
      <c r="N22" s="3">
        <f t="shared" ref="N22:N27" si="16">W22*4%</f>
        <v>41.393600000000006</v>
      </c>
      <c r="O22" s="3">
        <f t="shared" si="6"/>
        <v>193.16360000000003</v>
      </c>
      <c r="P22" s="8"/>
      <c r="Q22" s="3">
        <f>M22+N22+P22</f>
        <v>193.16360000000003</v>
      </c>
      <c r="R22" s="3">
        <f>O22</f>
        <v>193.16360000000003</v>
      </c>
      <c r="S22" s="3">
        <v>43.25</v>
      </c>
      <c r="T22" s="3">
        <v>1169.18</v>
      </c>
      <c r="U22" s="3">
        <f t="shared" ref="U22:U27" si="17">O22-Y22</f>
        <v>58.823600000000027</v>
      </c>
      <c r="V22" s="3">
        <f t="shared" si="8"/>
        <v>1036.2900000000002</v>
      </c>
      <c r="W22" s="3">
        <f t="shared" ref="W22:W27" si="18">T22-Y22</f>
        <v>1034.8400000000001</v>
      </c>
      <c r="X22" s="3">
        <f>(W22/V22)*100</f>
        <v>99.860077777456112</v>
      </c>
      <c r="Y22" s="3">
        <v>134.34</v>
      </c>
      <c r="Z22" s="5">
        <v>34.119999999999997</v>
      </c>
      <c r="AA22" s="3">
        <v>1.45</v>
      </c>
      <c r="AB22" s="5">
        <f t="shared" si="10"/>
        <v>35.57</v>
      </c>
    </row>
    <row r="23" spans="1:28" ht="25.5" customHeight="1">
      <c r="A23" s="19">
        <v>13</v>
      </c>
      <c r="B23" s="68"/>
      <c r="C23" s="24" t="s">
        <v>74</v>
      </c>
      <c r="D23" s="2">
        <v>47</v>
      </c>
      <c r="E23" s="2">
        <v>49</v>
      </c>
      <c r="F23" s="4">
        <f t="shared" si="11"/>
        <v>104.25531914893618</v>
      </c>
      <c r="G23" s="2">
        <v>1293</v>
      </c>
      <c r="H23" s="2">
        <v>1388</v>
      </c>
      <c r="I23" s="4">
        <f t="shared" si="3"/>
        <v>107.34725444702242</v>
      </c>
      <c r="J23" s="3">
        <v>27.36</v>
      </c>
      <c r="K23" s="3">
        <v>45.46</v>
      </c>
      <c r="L23" s="4">
        <f t="shared" si="4"/>
        <v>166.15497076023394</v>
      </c>
      <c r="M23" s="15">
        <v>131.47</v>
      </c>
      <c r="N23" s="3">
        <f t="shared" si="16"/>
        <v>14.573200000000002</v>
      </c>
      <c r="O23" s="3">
        <f t="shared" si="6"/>
        <v>146.04320000000001</v>
      </c>
      <c r="P23" s="8"/>
      <c r="Q23" s="3">
        <f>M23+N23+P23</f>
        <v>146.04320000000001</v>
      </c>
      <c r="R23" s="3">
        <f t="shared" ref="R23:R27" si="19">O23</f>
        <v>146.04320000000001</v>
      </c>
      <c r="S23" s="3">
        <v>145.43</v>
      </c>
      <c r="T23" s="3">
        <v>546.47</v>
      </c>
      <c r="U23" s="3">
        <f t="shared" si="17"/>
        <v>-36.096799999999973</v>
      </c>
      <c r="V23" s="3">
        <f t="shared" si="8"/>
        <v>364.33000000000004</v>
      </c>
      <c r="W23" s="3">
        <f t="shared" si="18"/>
        <v>364.33000000000004</v>
      </c>
      <c r="X23" s="3">
        <f t="shared" ref="X23:X56" si="20">(W23/V23)*100</f>
        <v>100</v>
      </c>
      <c r="Y23" s="3">
        <v>182.14</v>
      </c>
      <c r="Z23" s="3">
        <v>23.65</v>
      </c>
      <c r="AA23" s="3">
        <v>0</v>
      </c>
      <c r="AB23" s="5">
        <f t="shared" si="10"/>
        <v>23.65</v>
      </c>
    </row>
    <row r="24" spans="1:28" ht="21.75">
      <c r="A24" s="19">
        <v>14</v>
      </c>
      <c r="B24" s="68"/>
      <c r="C24" s="24" t="s">
        <v>89</v>
      </c>
      <c r="D24" s="2">
        <v>47</v>
      </c>
      <c r="E24" s="2">
        <v>48</v>
      </c>
      <c r="F24" s="4">
        <f t="shared" si="11"/>
        <v>102.12765957446808</v>
      </c>
      <c r="G24" s="2">
        <v>1293</v>
      </c>
      <c r="H24" s="2">
        <v>1333</v>
      </c>
      <c r="I24" s="4">
        <f t="shared" si="3"/>
        <v>103.09358081979892</v>
      </c>
      <c r="J24" s="3">
        <v>27.36</v>
      </c>
      <c r="K24" s="3">
        <v>39.86</v>
      </c>
      <c r="L24" s="4">
        <f t="shared" si="4"/>
        <v>145.68713450292398</v>
      </c>
      <c r="M24" s="15">
        <v>140.78</v>
      </c>
      <c r="N24" s="3">
        <f t="shared" si="16"/>
        <v>44.500399999999999</v>
      </c>
      <c r="O24" s="3">
        <f t="shared" si="6"/>
        <v>185.28039999999999</v>
      </c>
      <c r="P24" s="8"/>
      <c r="Q24" s="3">
        <f t="shared" ref="Q24:Q80" si="21">M24+N24+P24</f>
        <v>185.28039999999999</v>
      </c>
      <c r="R24" s="3">
        <f t="shared" si="19"/>
        <v>185.28039999999999</v>
      </c>
      <c r="S24" s="3">
        <v>113.79</v>
      </c>
      <c r="T24" s="3">
        <v>1285.5899999999999</v>
      </c>
      <c r="U24" s="3">
        <f t="shared" si="17"/>
        <v>12.200399999999973</v>
      </c>
      <c r="V24" s="3">
        <f t="shared" si="8"/>
        <v>1112.51</v>
      </c>
      <c r="W24" s="3">
        <f t="shared" si="18"/>
        <v>1112.51</v>
      </c>
      <c r="X24" s="3">
        <f t="shared" si="20"/>
        <v>100</v>
      </c>
      <c r="Y24" s="3">
        <v>173.08</v>
      </c>
      <c r="Z24" s="3">
        <v>2.91</v>
      </c>
      <c r="AA24" s="3">
        <v>0</v>
      </c>
      <c r="AB24" s="3">
        <f t="shared" si="10"/>
        <v>2.91</v>
      </c>
    </row>
    <row r="25" spans="1:28" ht="26.1" customHeight="1">
      <c r="A25" s="19">
        <v>15</v>
      </c>
      <c r="B25" s="68"/>
      <c r="C25" s="24" t="s">
        <v>75</v>
      </c>
      <c r="D25" s="2">
        <v>47</v>
      </c>
      <c r="E25" s="2">
        <v>60</v>
      </c>
      <c r="F25" s="4">
        <f t="shared" si="11"/>
        <v>127.65957446808511</v>
      </c>
      <c r="G25" s="2">
        <v>1293</v>
      </c>
      <c r="H25" s="2">
        <v>1267</v>
      </c>
      <c r="I25" s="4">
        <f t="shared" si="3"/>
        <v>97.9891724671307</v>
      </c>
      <c r="J25" s="3">
        <v>27.36</v>
      </c>
      <c r="K25" s="3">
        <v>27.05</v>
      </c>
      <c r="L25" s="4">
        <f t="shared" si="4"/>
        <v>98.866959064327489</v>
      </c>
      <c r="M25" s="15">
        <v>129.30000000000001</v>
      </c>
      <c r="N25" s="3">
        <f t="shared" si="16"/>
        <v>21.866399999999999</v>
      </c>
      <c r="O25" s="3">
        <f t="shared" si="6"/>
        <v>151.16640000000001</v>
      </c>
      <c r="P25" s="8"/>
      <c r="Q25" s="3">
        <f t="shared" si="21"/>
        <v>151.16640000000001</v>
      </c>
      <c r="R25" s="3">
        <f t="shared" si="19"/>
        <v>151.16640000000001</v>
      </c>
      <c r="S25" s="3">
        <v>90.49</v>
      </c>
      <c r="T25" s="3">
        <v>680.18</v>
      </c>
      <c r="U25" s="3">
        <f t="shared" si="17"/>
        <v>17.6464</v>
      </c>
      <c r="V25" s="3">
        <f t="shared" si="8"/>
        <v>547.23</v>
      </c>
      <c r="W25" s="3">
        <f t="shared" si="18"/>
        <v>546.66</v>
      </c>
      <c r="X25" s="3">
        <f t="shared" si="20"/>
        <v>99.895839043912062</v>
      </c>
      <c r="Y25" s="3">
        <v>133.52000000000001</v>
      </c>
      <c r="Z25" s="5">
        <v>25.56</v>
      </c>
      <c r="AA25" s="3">
        <v>0.56999999999999995</v>
      </c>
      <c r="AB25" s="5">
        <f t="shared" si="10"/>
        <v>26.13</v>
      </c>
    </row>
    <row r="26" spans="1:28" ht="26.1" customHeight="1">
      <c r="A26" s="19">
        <v>16</v>
      </c>
      <c r="B26" s="68"/>
      <c r="C26" s="24" t="s">
        <v>3</v>
      </c>
      <c r="D26" s="2">
        <v>47</v>
      </c>
      <c r="E26" s="2">
        <v>50</v>
      </c>
      <c r="F26" s="4">
        <f t="shared" si="11"/>
        <v>106.38297872340425</v>
      </c>
      <c r="G26" s="2">
        <v>1293</v>
      </c>
      <c r="H26" s="2">
        <v>1443</v>
      </c>
      <c r="I26" s="4">
        <f t="shared" si="3"/>
        <v>111.60092807424593</v>
      </c>
      <c r="J26" s="3">
        <v>27.36</v>
      </c>
      <c r="K26" s="3">
        <v>40.56</v>
      </c>
      <c r="L26" s="4">
        <f t="shared" si="4"/>
        <v>148.24561403508773</v>
      </c>
      <c r="M26" s="15">
        <v>130.82</v>
      </c>
      <c r="N26" s="3">
        <f t="shared" si="16"/>
        <v>29.107600000000001</v>
      </c>
      <c r="O26" s="3">
        <f t="shared" si="6"/>
        <v>159.92759999999998</v>
      </c>
      <c r="P26" s="8"/>
      <c r="Q26" s="3">
        <f t="shared" si="21"/>
        <v>159.92759999999998</v>
      </c>
      <c r="R26" s="3">
        <f t="shared" si="19"/>
        <v>159.92759999999998</v>
      </c>
      <c r="S26" s="3">
        <v>105.44</v>
      </c>
      <c r="T26" s="3">
        <v>901.24</v>
      </c>
      <c r="U26" s="3">
        <f t="shared" si="17"/>
        <v>-13.622400000000027</v>
      </c>
      <c r="V26" s="3">
        <f t="shared" si="8"/>
        <v>735.87</v>
      </c>
      <c r="W26" s="3">
        <f t="shared" si="18"/>
        <v>727.69</v>
      </c>
      <c r="X26" s="3">
        <f t="shared" si="20"/>
        <v>98.888390612472321</v>
      </c>
      <c r="Y26" s="3">
        <v>173.55</v>
      </c>
      <c r="Z26" s="5">
        <v>43.1</v>
      </c>
      <c r="AA26" s="3">
        <v>8.18</v>
      </c>
      <c r="AB26" s="5">
        <f t="shared" si="10"/>
        <v>51.28</v>
      </c>
    </row>
    <row r="27" spans="1:28" ht="26.1" customHeight="1">
      <c r="A27" s="19">
        <v>17</v>
      </c>
      <c r="B27" s="68"/>
      <c r="C27" s="24" t="s">
        <v>90</v>
      </c>
      <c r="D27" s="2">
        <v>47</v>
      </c>
      <c r="E27" s="2">
        <v>46</v>
      </c>
      <c r="F27" s="4">
        <f t="shared" si="11"/>
        <v>97.872340425531917</v>
      </c>
      <c r="G27" s="2">
        <v>1293</v>
      </c>
      <c r="H27" s="2">
        <v>1400</v>
      </c>
      <c r="I27" s="4">
        <f t="shared" si="3"/>
        <v>108.27532869296211</v>
      </c>
      <c r="J27" s="3">
        <v>27.36</v>
      </c>
      <c r="K27" s="3">
        <v>42.87</v>
      </c>
      <c r="L27" s="4">
        <f t="shared" si="4"/>
        <v>156.68859649122805</v>
      </c>
      <c r="M27" s="15">
        <v>135.4</v>
      </c>
      <c r="N27" s="3">
        <f t="shared" si="16"/>
        <v>42.353999999999999</v>
      </c>
      <c r="O27" s="3">
        <f t="shared" si="6"/>
        <v>177.75400000000002</v>
      </c>
      <c r="P27" s="8"/>
      <c r="Q27" s="3">
        <f t="shared" si="21"/>
        <v>177.75400000000002</v>
      </c>
      <c r="R27" s="3">
        <f t="shared" si="19"/>
        <v>177.75400000000002</v>
      </c>
      <c r="S27" s="3">
        <v>131.36000000000001</v>
      </c>
      <c r="T27" s="3">
        <v>1231.3399999999999</v>
      </c>
      <c r="U27" s="3">
        <f t="shared" si="17"/>
        <v>5.26400000000001</v>
      </c>
      <c r="V27" s="3">
        <f t="shared" si="8"/>
        <v>1058.8499999999999</v>
      </c>
      <c r="W27" s="3">
        <f t="shared" si="18"/>
        <v>1058.8499999999999</v>
      </c>
      <c r="X27" s="3">
        <f t="shared" si="20"/>
        <v>100</v>
      </c>
      <c r="Y27" s="3">
        <v>172.49</v>
      </c>
      <c r="Z27" s="5">
        <v>31.26</v>
      </c>
      <c r="AA27" s="3">
        <v>0</v>
      </c>
      <c r="AB27" s="5">
        <f t="shared" si="10"/>
        <v>31.26</v>
      </c>
    </row>
    <row r="28" spans="1:28" ht="26.1" customHeight="1">
      <c r="A28" s="69" t="s">
        <v>51</v>
      </c>
      <c r="B28" s="69"/>
      <c r="C28" s="69"/>
      <c r="D28" s="25">
        <f>SUM(D22:D27)</f>
        <v>282</v>
      </c>
      <c r="E28" s="25">
        <f t="shared" ref="E28:AB28" si="22">SUM(E22:E27)</f>
        <v>302</v>
      </c>
      <c r="F28" s="21">
        <f t="shared" si="11"/>
        <v>107.0921985815603</v>
      </c>
      <c r="G28" s="25">
        <f t="shared" si="22"/>
        <v>7758</v>
      </c>
      <c r="H28" s="25">
        <f t="shared" si="22"/>
        <v>8056</v>
      </c>
      <c r="I28" s="21">
        <f t="shared" si="3"/>
        <v>103.84119618458365</v>
      </c>
      <c r="J28" s="22">
        <f t="shared" si="22"/>
        <v>164.16000000000003</v>
      </c>
      <c r="K28" s="22">
        <f t="shared" si="22"/>
        <v>239.3</v>
      </c>
      <c r="L28" s="21">
        <f t="shared" si="4"/>
        <v>145.77241715399609</v>
      </c>
      <c r="M28" s="22">
        <f t="shared" si="22"/>
        <v>819.53999999999985</v>
      </c>
      <c r="N28" s="26">
        <f t="shared" si="22"/>
        <v>193.79520000000002</v>
      </c>
      <c r="O28" s="22">
        <f t="shared" si="22"/>
        <v>1013.3352000000001</v>
      </c>
      <c r="P28" s="26">
        <f t="shared" si="22"/>
        <v>0</v>
      </c>
      <c r="Q28" s="22">
        <f t="shared" si="22"/>
        <v>1013.3352000000001</v>
      </c>
      <c r="R28" s="22">
        <f t="shared" si="22"/>
        <v>1013.3352000000001</v>
      </c>
      <c r="S28" s="22">
        <f>SUM(S22:S27)</f>
        <v>629.76</v>
      </c>
      <c r="T28" s="22">
        <f t="shared" si="22"/>
        <v>5814</v>
      </c>
      <c r="U28" s="22">
        <f t="shared" si="22"/>
        <v>44.21520000000001</v>
      </c>
      <c r="V28" s="22">
        <f>SUM(V22:V27)</f>
        <v>4855.08</v>
      </c>
      <c r="W28" s="22">
        <f>SUM(W22:W27)</f>
        <v>4844.88</v>
      </c>
      <c r="X28" s="22">
        <f t="shared" ref="X28" si="23">(W28/V28)*100</f>
        <v>99.789910773869849</v>
      </c>
      <c r="Y28" s="22">
        <f>SUM(Y22:Y27)</f>
        <v>969.12000000000012</v>
      </c>
      <c r="Z28" s="22">
        <f t="shared" si="22"/>
        <v>160.6</v>
      </c>
      <c r="AA28" s="22">
        <f t="shared" si="22"/>
        <v>10.199999999999999</v>
      </c>
      <c r="AB28" s="22">
        <f t="shared" si="22"/>
        <v>170.79999999999998</v>
      </c>
    </row>
    <row r="29" spans="1:28" ht="26.1" customHeight="1">
      <c r="A29" s="19">
        <v>18</v>
      </c>
      <c r="B29" s="68" t="s">
        <v>28</v>
      </c>
      <c r="C29" s="24" t="s">
        <v>4</v>
      </c>
      <c r="D29" s="2">
        <v>48</v>
      </c>
      <c r="E29" s="2">
        <v>46</v>
      </c>
      <c r="F29" s="4">
        <f t="shared" si="11"/>
        <v>95.833333333333343</v>
      </c>
      <c r="G29" s="2">
        <v>1293</v>
      </c>
      <c r="H29" s="2">
        <v>1180</v>
      </c>
      <c r="I29" s="4">
        <f t="shared" si="3"/>
        <v>91.260634184068053</v>
      </c>
      <c r="J29" s="3">
        <v>27.36</v>
      </c>
      <c r="K29" s="3">
        <v>33.9</v>
      </c>
      <c r="L29" s="4">
        <f t="shared" si="4"/>
        <v>123.90350877192982</v>
      </c>
      <c r="M29" s="15">
        <v>130.69999999999999</v>
      </c>
      <c r="N29" s="3">
        <f>W29*4%</f>
        <v>31.830400000000001</v>
      </c>
      <c r="O29" s="3">
        <f t="shared" si="6"/>
        <v>162.53039999999999</v>
      </c>
      <c r="P29" s="8"/>
      <c r="Q29" s="3">
        <f t="shared" si="21"/>
        <v>162.53039999999999</v>
      </c>
      <c r="R29" s="3">
        <f>O29</f>
        <v>162.53039999999999</v>
      </c>
      <c r="S29" s="3">
        <v>76.55</v>
      </c>
      <c r="T29" s="3">
        <v>981.64</v>
      </c>
      <c r="U29" s="3">
        <f>O29-Y29</f>
        <v>-23.349600000000009</v>
      </c>
      <c r="V29" s="3">
        <f t="shared" si="8"/>
        <v>795.76</v>
      </c>
      <c r="W29" s="3">
        <f>T29-Y29</f>
        <v>795.76</v>
      </c>
      <c r="X29" s="3">
        <f t="shared" si="20"/>
        <v>100</v>
      </c>
      <c r="Y29" s="3">
        <v>185.88</v>
      </c>
      <c r="Z29" s="5">
        <v>38.97</v>
      </c>
      <c r="AA29" s="3">
        <v>0</v>
      </c>
      <c r="AB29" s="5">
        <f t="shared" si="10"/>
        <v>38.97</v>
      </c>
    </row>
    <row r="30" spans="1:28" ht="26.1" customHeight="1">
      <c r="A30" s="19">
        <v>19</v>
      </c>
      <c r="B30" s="68"/>
      <c r="C30" s="24" t="s">
        <v>5</v>
      </c>
      <c r="D30" s="2">
        <v>47</v>
      </c>
      <c r="E30" s="2">
        <v>47</v>
      </c>
      <c r="F30" s="4">
        <f t="shared" si="11"/>
        <v>100</v>
      </c>
      <c r="G30" s="2">
        <v>1293</v>
      </c>
      <c r="H30" s="2">
        <v>1185</v>
      </c>
      <c r="I30" s="4">
        <f t="shared" si="3"/>
        <v>91.647331786542921</v>
      </c>
      <c r="J30" s="3">
        <v>27.36</v>
      </c>
      <c r="K30" s="3">
        <v>25.6</v>
      </c>
      <c r="L30" s="4">
        <f t="shared" si="4"/>
        <v>93.567251461988306</v>
      </c>
      <c r="M30" s="15">
        <v>125.39</v>
      </c>
      <c r="N30" s="3">
        <f>W30*4%</f>
        <v>31.8992</v>
      </c>
      <c r="O30" s="3">
        <f t="shared" si="6"/>
        <v>157.28919999999999</v>
      </c>
      <c r="P30" s="8"/>
      <c r="Q30" s="3">
        <f t="shared" si="21"/>
        <v>157.28919999999999</v>
      </c>
      <c r="R30" s="3">
        <f t="shared" ref="R30:R32" si="24">O30</f>
        <v>157.28919999999999</v>
      </c>
      <c r="S30" s="3">
        <v>74.34</v>
      </c>
      <c r="T30" s="3">
        <v>938.28</v>
      </c>
      <c r="U30" s="3">
        <f>O30-Y30</f>
        <v>16.489199999999983</v>
      </c>
      <c r="V30" s="3">
        <f t="shared" si="8"/>
        <v>797.57</v>
      </c>
      <c r="W30" s="3">
        <f>T30-Y30</f>
        <v>797.48</v>
      </c>
      <c r="X30" s="3">
        <f t="shared" si="20"/>
        <v>99.988715724011684</v>
      </c>
      <c r="Y30" s="3">
        <v>140.80000000000001</v>
      </c>
      <c r="Z30" s="5">
        <v>41.12</v>
      </c>
      <c r="AA30" s="3">
        <v>0.09</v>
      </c>
      <c r="AB30" s="5">
        <f t="shared" si="10"/>
        <v>41.21</v>
      </c>
    </row>
    <row r="31" spans="1:28" ht="26.1" customHeight="1">
      <c r="A31" s="19">
        <v>20</v>
      </c>
      <c r="B31" s="68"/>
      <c r="C31" s="24" t="s">
        <v>76</v>
      </c>
      <c r="D31" s="2">
        <v>47</v>
      </c>
      <c r="E31" s="2">
        <v>46</v>
      </c>
      <c r="F31" s="4">
        <f t="shared" si="11"/>
        <v>97.872340425531917</v>
      </c>
      <c r="G31" s="2">
        <v>1293</v>
      </c>
      <c r="H31" s="2">
        <v>1168</v>
      </c>
      <c r="I31" s="4">
        <f t="shared" si="3"/>
        <v>90.332559938128384</v>
      </c>
      <c r="J31" s="3">
        <v>27.36</v>
      </c>
      <c r="K31" s="3">
        <v>28.83</v>
      </c>
      <c r="L31" s="4">
        <f t="shared" si="4"/>
        <v>105.37280701754386</v>
      </c>
      <c r="M31" s="15">
        <v>120.68</v>
      </c>
      <c r="N31" s="3">
        <f>W31*4%</f>
        <v>26.459200000000003</v>
      </c>
      <c r="O31" s="3">
        <f t="shared" si="6"/>
        <v>147.13920000000002</v>
      </c>
      <c r="P31" s="8"/>
      <c r="Q31" s="3">
        <f t="shared" si="21"/>
        <v>147.13920000000002</v>
      </c>
      <c r="R31" s="3">
        <f t="shared" si="24"/>
        <v>147.13920000000002</v>
      </c>
      <c r="S31" s="3">
        <v>57.75</v>
      </c>
      <c r="T31" s="3">
        <v>779.37</v>
      </c>
      <c r="U31" s="3">
        <f>O31-Y31</f>
        <v>29.249200000000016</v>
      </c>
      <c r="V31" s="3">
        <f t="shared" si="8"/>
        <v>662.55000000000007</v>
      </c>
      <c r="W31" s="3">
        <f>T31-Y31</f>
        <v>661.48</v>
      </c>
      <c r="X31" s="3">
        <f t="shared" si="20"/>
        <v>99.838502754509079</v>
      </c>
      <c r="Y31" s="3">
        <v>117.89</v>
      </c>
      <c r="Z31" s="5">
        <v>33.97</v>
      </c>
      <c r="AA31" s="3">
        <v>1.07</v>
      </c>
      <c r="AB31" s="5">
        <f t="shared" si="10"/>
        <v>35.04</v>
      </c>
    </row>
    <row r="32" spans="1:28" ht="26.1" customHeight="1">
      <c r="A32" s="19">
        <v>21</v>
      </c>
      <c r="B32" s="68"/>
      <c r="C32" s="24" t="s">
        <v>95</v>
      </c>
      <c r="D32" s="2">
        <v>47</v>
      </c>
      <c r="E32" s="2">
        <v>44</v>
      </c>
      <c r="F32" s="4">
        <f t="shared" si="11"/>
        <v>93.61702127659575</v>
      </c>
      <c r="G32" s="2">
        <v>1293</v>
      </c>
      <c r="H32" s="2">
        <v>1143</v>
      </c>
      <c r="I32" s="4">
        <f t="shared" si="3"/>
        <v>88.399071925754058</v>
      </c>
      <c r="J32" s="3">
        <v>27.36</v>
      </c>
      <c r="K32" s="3">
        <v>30.38</v>
      </c>
      <c r="L32" s="4">
        <f t="shared" si="4"/>
        <v>111.03801169590643</v>
      </c>
      <c r="M32" s="15">
        <v>120.3</v>
      </c>
      <c r="N32" s="3">
        <f>W32*4%</f>
        <v>17.689600000000002</v>
      </c>
      <c r="O32" s="3">
        <f t="shared" si="6"/>
        <v>137.9896</v>
      </c>
      <c r="P32" s="8"/>
      <c r="Q32" s="3">
        <f t="shared" si="21"/>
        <v>137.9896</v>
      </c>
      <c r="R32" s="3">
        <f t="shared" si="24"/>
        <v>137.9896</v>
      </c>
      <c r="S32" s="3">
        <v>55.45</v>
      </c>
      <c r="T32" s="3">
        <v>550.82000000000005</v>
      </c>
      <c r="U32" s="3">
        <f>O32-Y32</f>
        <v>29.409599999999998</v>
      </c>
      <c r="V32" s="3">
        <f t="shared" si="8"/>
        <v>448.31000000000006</v>
      </c>
      <c r="W32" s="3">
        <f>T32-Y32</f>
        <v>442.24000000000007</v>
      </c>
      <c r="X32" s="3">
        <f t="shared" si="20"/>
        <v>98.646026187236515</v>
      </c>
      <c r="Y32" s="3">
        <v>108.58</v>
      </c>
      <c r="Z32" s="5">
        <v>30.9</v>
      </c>
      <c r="AA32" s="3">
        <v>6.07</v>
      </c>
      <c r="AB32" s="5">
        <f t="shared" si="10"/>
        <v>36.97</v>
      </c>
    </row>
    <row r="33" spans="1:28" ht="26.1" customHeight="1">
      <c r="A33" s="69" t="s">
        <v>51</v>
      </c>
      <c r="B33" s="69"/>
      <c r="C33" s="69"/>
      <c r="D33" s="25">
        <f>SUM(D29:D32)</f>
        <v>189</v>
      </c>
      <c r="E33" s="25">
        <f t="shared" ref="E33:U33" si="25">SUM(E29:E32)</f>
        <v>183</v>
      </c>
      <c r="F33" s="21">
        <f t="shared" si="11"/>
        <v>96.825396825396822</v>
      </c>
      <c r="G33" s="25">
        <f t="shared" si="25"/>
        <v>5172</v>
      </c>
      <c r="H33" s="25">
        <f t="shared" si="25"/>
        <v>4676</v>
      </c>
      <c r="I33" s="21">
        <f t="shared" si="3"/>
        <v>90.409899458623357</v>
      </c>
      <c r="J33" s="22">
        <f t="shared" si="25"/>
        <v>109.44</v>
      </c>
      <c r="K33" s="22">
        <f t="shared" si="25"/>
        <v>118.71</v>
      </c>
      <c r="L33" s="21">
        <f t="shared" si="4"/>
        <v>108.4703947368421</v>
      </c>
      <c r="M33" s="26">
        <f t="shared" si="25"/>
        <v>497.07</v>
      </c>
      <c r="N33" s="26">
        <f t="shared" si="25"/>
        <v>107.87840000000001</v>
      </c>
      <c r="O33" s="22">
        <f t="shared" si="25"/>
        <v>604.94839999999999</v>
      </c>
      <c r="P33" s="26">
        <f t="shared" si="25"/>
        <v>0</v>
      </c>
      <c r="Q33" s="22">
        <f t="shared" si="25"/>
        <v>604.94839999999999</v>
      </c>
      <c r="R33" s="22">
        <f t="shared" si="25"/>
        <v>604.94839999999999</v>
      </c>
      <c r="S33" s="22">
        <f>SUM(S29:S32)</f>
        <v>264.08999999999997</v>
      </c>
      <c r="T33" s="22">
        <f t="shared" si="25"/>
        <v>3250.11</v>
      </c>
      <c r="U33" s="22">
        <f t="shared" si="25"/>
        <v>51.798399999999987</v>
      </c>
      <c r="V33" s="22">
        <f>SUM(V29:V32)</f>
        <v>2704.19</v>
      </c>
      <c r="W33" s="22">
        <f>SUM(W29:W32)</f>
        <v>2696.9600000000005</v>
      </c>
      <c r="X33" s="22">
        <f t="shared" ref="X33" si="26">(W33/V33)*100</f>
        <v>99.732637129787491</v>
      </c>
      <c r="Y33" s="22">
        <f>SUM(Y29:Y32)</f>
        <v>553.15</v>
      </c>
      <c r="Z33" s="22">
        <f t="shared" ref="Z33:AB33" si="27">SUM(Z29:Z32)</f>
        <v>144.96</v>
      </c>
      <c r="AA33" s="22">
        <f t="shared" si="27"/>
        <v>7.23</v>
      </c>
      <c r="AB33" s="22">
        <f t="shared" si="27"/>
        <v>152.19</v>
      </c>
    </row>
    <row r="34" spans="1:28" ht="26.1" customHeight="1">
      <c r="A34" s="19">
        <v>22</v>
      </c>
      <c r="B34" s="68" t="s">
        <v>29</v>
      </c>
      <c r="C34" s="27" t="s">
        <v>24</v>
      </c>
      <c r="D34" s="2">
        <v>47</v>
      </c>
      <c r="E34" s="2">
        <v>48</v>
      </c>
      <c r="F34" s="4">
        <f t="shared" si="11"/>
        <v>102.12765957446808</v>
      </c>
      <c r="G34" s="2">
        <v>1293</v>
      </c>
      <c r="H34" s="2">
        <v>1426</v>
      </c>
      <c r="I34" s="4">
        <f t="shared" si="3"/>
        <v>110.28615622583141</v>
      </c>
      <c r="J34" s="3">
        <v>27.36</v>
      </c>
      <c r="K34" s="3">
        <v>28.92</v>
      </c>
      <c r="L34" s="4">
        <f t="shared" si="4"/>
        <v>105.70175438596492</v>
      </c>
      <c r="M34" s="15">
        <v>115</v>
      </c>
      <c r="N34" s="3">
        <f>W34*4%</f>
        <v>8.6240000000000006</v>
      </c>
      <c r="O34" s="3">
        <f t="shared" si="6"/>
        <v>123.624</v>
      </c>
      <c r="P34" s="8"/>
      <c r="Q34" s="3">
        <f t="shared" si="21"/>
        <v>123.624</v>
      </c>
      <c r="R34" s="3">
        <f>O34</f>
        <v>123.624</v>
      </c>
      <c r="S34" s="3">
        <v>62.91</v>
      </c>
      <c r="T34" s="3">
        <v>324.26</v>
      </c>
      <c r="U34" s="3">
        <f>O34-Y34</f>
        <v>14.963999999999999</v>
      </c>
      <c r="V34" s="3">
        <f t="shared" si="8"/>
        <v>219.76</v>
      </c>
      <c r="W34" s="3">
        <f>T34-Y34</f>
        <v>215.6</v>
      </c>
      <c r="X34" s="3">
        <f t="shared" si="20"/>
        <v>98.107025846377866</v>
      </c>
      <c r="Y34" s="3">
        <v>108.66</v>
      </c>
      <c r="Z34" s="3">
        <v>17.149999999999999</v>
      </c>
      <c r="AA34" s="3">
        <v>4.16</v>
      </c>
      <c r="AB34" s="3">
        <f t="shared" si="10"/>
        <v>21.31</v>
      </c>
    </row>
    <row r="35" spans="1:28" ht="26.1" customHeight="1">
      <c r="A35" s="19">
        <v>23</v>
      </c>
      <c r="B35" s="68"/>
      <c r="C35" s="24" t="s">
        <v>77</v>
      </c>
      <c r="D35" s="2">
        <v>47</v>
      </c>
      <c r="E35" s="2">
        <v>47</v>
      </c>
      <c r="F35" s="4">
        <f t="shared" si="11"/>
        <v>100</v>
      </c>
      <c r="G35" s="2">
        <v>1293</v>
      </c>
      <c r="H35" s="2">
        <v>1117</v>
      </c>
      <c r="I35" s="4">
        <f t="shared" si="3"/>
        <v>86.388244392884758</v>
      </c>
      <c r="J35" s="3">
        <v>27.36</v>
      </c>
      <c r="K35" s="3">
        <v>27.23</v>
      </c>
      <c r="L35" s="4">
        <f t="shared" si="4"/>
        <v>99.524853801169598</v>
      </c>
      <c r="M35" s="15">
        <v>110</v>
      </c>
      <c r="N35" s="3">
        <v>8.23</v>
      </c>
      <c r="O35" s="3">
        <f t="shared" si="6"/>
        <v>118.23</v>
      </c>
      <c r="P35" s="8"/>
      <c r="Q35" s="3">
        <f t="shared" si="21"/>
        <v>118.23</v>
      </c>
      <c r="R35" s="3">
        <f t="shared" ref="R35:R38" si="28">O35</f>
        <v>118.23</v>
      </c>
      <c r="S35" s="3">
        <v>66.959999999999994</v>
      </c>
      <c r="T35" s="3">
        <v>328.93</v>
      </c>
      <c r="U35" s="3">
        <f>O35-Y35</f>
        <v>16.450000000000003</v>
      </c>
      <c r="V35" s="3">
        <f t="shared" si="8"/>
        <v>231.12</v>
      </c>
      <c r="W35" s="3">
        <f>T35-Y35</f>
        <v>227.15</v>
      </c>
      <c r="X35" s="3">
        <f t="shared" si="20"/>
        <v>98.282277604707517</v>
      </c>
      <c r="Y35" s="3">
        <v>101.78</v>
      </c>
      <c r="Z35" s="3">
        <v>19.14</v>
      </c>
      <c r="AA35" s="3">
        <v>3.97</v>
      </c>
      <c r="AB35" s="3">
        <f t="shared" si="10"/>
        <v>23.11</v>
      </c>
    </row>
    <row r="36" spans="1:28" ht="26.1" customHeight="1">
      <c r="A36" s="19">
        <v>24</v>
      </c>
      <c r="B36" s="68"/>
      <c r="C36" s="24" t="s">
        <v>78</v>
      </c>
      <c r="D36" s="2">
        <v>47</v>
      </c>
      <c r="E36" s="2">
        <v>45</v>
      </c>
      <c r="F36" s="4">
        <f t="shared" si="11"/>
        <v>95.744680851063833</v>
      </c>
      <c r="G36" s="2">
        <v>1293</v>
      </c>
      <c r="H36" s="2">
        <v>1152</v>
      </c>
      <c r="I36" s="4">
        <f t="shared" si="3"/>
        <v>89.095127610208806</v>
      </c>
      <c r="J36" s="3">
        <v>27.36</v>
      </c>
      <c r="K36" s="3">
        <v>30.57</v>
      </c>
      <c r="L36" s="4">
        <f t="shared" si="4"/>
        <v>111.73245614035088</v>
      </c>
      <c r="M36" s="15">
        <v>110</v>
      </c>
      <c r="N36" s="3">
        <v>9.44</v>
      </c>
      <c r="O36" s="3">
        <f t="shared" si="6"/>
        <v>119.44</v>
      </c>
      <c r="P36" s="8"/>
      <c r="Q36" s="3">
        <f t="shared" si="21"/>
        <v>119.44</v>
      </c>
      <c r="R36" s="3">
        <f t="shared" si="28"/>
        <v>119.44</v>
      </c>
      <c r="S36" s="3">
        <v>47.21</v>
      </c>
      <c r="T36" s="3">
        <v>348.16</v>
      </c>
      <c r="U36" s="3">
        <f>O36-Y36</f>
        <v>8.4399999999999977</v>
      </c>
      <c r="V36" s="3">
        <f t="shared" si="8"/>
        <v>241.51999999999998</v>
      </c>
      <c r="W36" s="3">
        <v>237.63</v>
      </c>
      <c r="X36" s="3">
        <f t="shared" si="20"/>
        <v>98.389367340178865</v>
      </c>
      <c r="Y36" s="3">
        <v>111</v>
      </c>
      <c r="Z36" s="5">
        <v>30.29</v>
      </c>
      <c r="AA36" s="3">
        <v>3.89</v>
      </c>
      <c r="AB36" s="5">
        <f t="shared" si="10"/>
        <v>34.18</v>
      </c>
    </row>
    <row r="37" spans="1:28" ht="26.1" customHeight="1">
      <c r="A37" s="19">
        <v>25</v>
      </c>
      <c r="B37" s="68"/>
      <c r="C37" s="24" t="s">
        <v>6</v>
      </c>
      <c r="D37" s="2">
        <v>47</v>
      </c>
      <c r="E37" s="2">
        <v>51</v>
      </c>
      <c r="F37" s="4">
        <f t="shared" si="11"/>
        <v>108.51063829787233</v>
      </c>
      <c r="G37" s="2">
        <v>1293</v>
      </c>
      <c r="H37" s="2">
        <v>1342</v>
      </c>
      <c r="I37" s="4">
        <f t="shared" si="3"/>
        <v>103.78963650425368</v>
      </c>
      <c r="J37" s="3">
        <v>27.36</v>
      </c>
      <c r="K37" s="3">
        <v>33.24</v>
      </c>
      <c r="L37" s="4">
        <f t="shared" si="4"/>
        <v>121.49122807017545</v>
      </c>
      <c r="M37" s="15">
        <v>110</v>
      </c>
      <c r="N37" s="3">
        <f>W37*4%</f>
        <v>8.1020000000000003</v>
      </c>
      <c r="O37" s="3">
        <f t="shared" si="6"/>
        <v>118.102</v>
      </c>
      <c r="P37" s="8"/>
      <c r="Q37" s="3">
        <f t="shared" si="21"/>
        <v>118.102</v>
      </c>
      <c r="R37" s="3">
        <f t="shared" si="28"/>
        <v>118.102</v>
      </c>
      <c r="S37" s="3">
        <v>32.770000000000003</v>
      </c>
      <c r="T37" s="3">
        <v>294.89999999999998</v>
      </c>
      <c r="U37" s="3">
        <f>O37-Y37</f>
        <v>25.75200000000001</v>
      </c>
      <c r="V37" s="3">
        <f t="shared" si="8"/>
        <v>207.39</v>
      </c>
      <c r="W37" s="3">
        <f>T37-Y37</f>
        <v>202.54999999999998</v>
      </c>
      <c r="X37" s="3">
        <f t="shared" si="20"/>
        <v>97.666232701673167</v>
      </c>
      <c r="Y37" s="3">
        <v>92.35</v>
      </c>
      <c r="Z37" s="3">
        <v>20.69</v>
      </c>
      <c r="AA37" s="3">
        <v>4.84</v>
      </c>
      <c r="AB37" s="5">
        <f t="shared" si="10"/>
        <v>25.53</v>
      </c>
    </row>
    <row r="38" spans="1:28" ht="26.1" customHeight="1">
      <c r="A38" s="19">
        <v>26</v>
      </c>
      <c r="B38" s="68"/>
      <c r="C38" s="24" t="s">
        <v>79</v>
      </c>
      <c r="D38" s="2">
        <v>47</v>
      </c>
      <c r="E38" s="2">
        <v>42</v>
      </c>
      <c r="F38" s="4">
        <f t="shared" si="11"/>
        <v>89.361702127659569</v>
      </c>
      <c r="G38" s="2">
        <v>1293</v>
      </c>
      <c r="H38" s="2">
        <v>1122</v>
      </c>
      <c r="I38" s="4">
        <f t="shared" si="3"/>
        <v>86.77494199535964</v>
      </c>
      <c r="J38" s="3">
        <v>27.36</v>
      </c>
      <c r="K38" s="3">
        <v>44.57</v>
      </c>
      <c r="L38" s="4">
        <f t="shared" si="4"/>
        <v>162.90204678362574</v>
      </c>
      <c r="M38" s="15">
        <v>130</v>
      </c>
      <c r="N38" s="3">
        <v>13.7</v>
      </c>
      <c r="O38" s="3">
        <f t="shared" si="6"/>
        <v>143.69999999999999</v>
      </c>
      <c r="P38" s="8"/>
      <c r="Q38" s="3">
        <f t="shared" si="21"/>
        <v>143.69999999999999</v>
      </c>
      <c r="R38" s="3">
        <f t="shared" si="28"/>
        <v>143.69999999999999</v>
      </c>
      <c r="S38" s="3">
        <v>90.9</v>
      </c>
      <c r="T38" s="3">
        <v>508.85</v>
      </c>
      <c r="U38" s="3">
        <f>O38-Y38</f>
        <v>-6.0700000000000216</v>
      </c>
      <c r="V38" s="3">
        <f t="shared" si="8"/>
        <v>363.81000000000006</v>
      </c>
      <c r="W38" s="3">
        <f>T38-Y38</f>
        <v>359.08000000000004</v>
      </c>
      <c r="X38" s="3">
        <f t="shared" si="20"/>
        <v>98.699870811687418</v>
      </c>
      <c r="Y38" s="3">
        <v>149.77000000000001</v>
      </c>
      <c r="Z38" s="5">
        <v>33.24</v>
      </c>
      <c r="AA38" s="3">
        <v>4.7300000000000004</v>
      </c>
      <c r="AB38" s="5">
        <f t="shared" si="10"/>
        <v>37.97</v>
      </c>
    </row>
    <row r="39" spans="1:28" ht="26.1" customHeight="1">
      <c r="A39" s="69" t="s">
        <v>51</v>
      </c>
      <c r="B39" s="69"/>
      <c r="C39" s="69"/>
      <c r="D39" s="25">
        <f>SUM(D34:D38)</f>
        <v>235</v>
      </c>
      <c r="E39" s="25">
        <f t="shared" ref="E39:AA39" si="29">SUM(E34:E38)</f>
        <v>233</v>
      </c>
      <c r="F39" s="21">
        <f t="shared" si="11"/>
        <v>99.148936170212764</v>
      </c>
      <c r="G39" s="25">
        <f t="shared" si="29"/>
        <v>6465</v>
      </c>
      <c r="H39" s="25">
        <f t="shared" si="29"/>
        <v>6159</v>
      </c>
      <c r="I39" s="21">
        <f t="shared" si="3"/>
        <v>95.266821345707655</v>
      </c>
      <c r="J39" s="22">
        <f t="shared" si="29"/>
        <v>136.80000000000001</v>
      </c>
      <c r="K39" s="22">
        <f t="shared" si="29"/>
        <v>164.53</v>
      </c>
      <c r="L39" s="21">
        <f t="shared" si="4"/>
        <v>120.2704678362573</v>
      </c>
      <c r="M39" s="22">
        <f t="shared" si="29"/>
        <v>575</v>
      </c>
      <c r="N39" s="26">
        <f t="shared" si="29"/>
        <v>48.096000000000004</v>
      </c>
      <c r="O39" s="22">
        <f t="shared" si="29"/>
        <v>623.096</v>
      </c>
      <c r="P39" s="26">
        <f t="shared" si="29"/>
        <v>0</v>
      </c>
      <c r="Q39" s="22">
        <f t="shared" si="29"/>
        <v>623.096</v>
      </c>
      <c r="R39" s="22">
        <f t="shared" si="29"/>
        <v>623.096</v>
      </c>
      <c r="S39" s="22">
        <f>SUM(S34:S38)</f>
        <v>300.75</v>
      </c>
      <c r="T39" s="22">
        <f t="shared" si="29"/>
        <v>1805.1</v>
      </c>
      <c r="U39" s="22">
        <f t="shared" si="29"/>
        <v>59.535999999999987</v>
      </c>
      <c r="V39" s="22">
        <f>SUM(V34:V38)</f>
        <v>1263.5999999999999</v>
      </c>
      <c r="W39" s="22">
        <f>SUM(W34:W38)</f>
        <v>1242.01</v>
      </c>
      <c r="X39" s="22">
        <f t="shared" ref="X39" si="30">(W39/V39)*100</f>
        <v>98.29138968027857</v>
      </c>
      <c r="Y39" s="22">
        <f>SUM(Y34:Y38)</f>
        <v>563.55999999999995</v>
      </c>
      <c r="Z39" s="22">
        <f t="shared" si="29"/>
        <v>120.50999999999999</v>
      </c>
      <c r="AA39" s="22">
        <f t="shared" si="29"/>
        <v>21.59</v>
      </c>
      <c r="AB39" s="22">
        <f>SUM(AB34:AB38)</f>
        <v>142.1</v>
      </c>
    </row>
    <row r="40" spans="1:28" ht="26.1" customHeight="1">
      <c r="A40" s="19">
        <v>27</v>
      </c>
      <c r="B40" s="68" t="s">
        <v>30</v>
      </c>
      <c r="C40" s="24" t="s">
        <v>80</v>
      </c>
      <c r="D40" s="2">
        <v>47</v>
      </c>
      <c r="E40" s="2">
        <v>53</v>
      </c>
      <c r="F40" s="4">
        <f t="shared" si="11"/>
        <v>112.7659574468085</v>
      </c>
      <c r="G40" s="2">
        <v>1293</v>
      </c>
      <c r="H40" s="2">
        <v>1366</v>
      </c>
      <c r="I40" s="4">
        <f t="shared" si="3"/>
        <v>105.64578499613302</v>
      </c>
      <c r="J40" s="3">
        <v>27.36</v>
      </c>
      <c r="K40" s="3">
        <v>29.98</v>
      </c>
      <c r="L40" s="4">
        <f t="shared" si="4"/>
        <v>109.57602339181287</v>
      </c>
      <c r="M40" s="15">
        <v>135</v>
      </c>
      <c r="N40" s="3">
        <f>W40*4%</f>
        <v>12.646800000000001</v>
      </c>
      <c r="O40" s="3">
        <f t="shared" si="6"/>
        <v>147.64680000000001</v>
      </c>
      <c r="P40" s="8"/>
      <c r="Q40" s="3">
        <f t="shared" si="21"/>
        <v>147.64680000000001</v>
      </c>
      <c r="R40" s="3">
        <f>O40</f>
        <v>147.64680000000001</v>
      </c>
      <c r="S40" s="3">
        <v>45.82</v>
      </c>
      <c r="T40" s="3">
        <v>432.93</v>
      </c>
      <c r="U40" s="3">
        <f>O40-Y40</f>
        <v>30.886800000000008</v>
      </c>
      <c r="V40" s="3">
        <f t="shared" si="8"/>
        <v>323.01</v>
      </c>
      <c r="W40" s="3">
        <f>T40-Y40</f>
        <v>316.17</v>
      </c>
      <c r="X40" s="3">
        <f t="shared" si="20"/>
        <v>97.882418500975206</v>
      </c>
      <c r="Y40" s="3">
        <v>116.76</v>
      </c>
      <c r="Z40" s="5">
        <v>37.869999999999997</v>
      </c>
      <c r="AA40" s="3">
        <v>6.84</v>
      </c>
      <c r="AB40" s="5">
        <f t="shared" si="10"/>
        <v>44.709999999999994</v>
      </c>
    </row>
    <row r="41" spans="1:28" ht="26.1" customHeight="1">
      <c r="A41" s="19">
        <v>28</v>
      </c>
      <c r="B41" s="68"/>
      <c r="C41" s="24" t="s">
        <v>0</v>
      </c>
      <c r="D41" s="2">
        <v>47</v>
      </c>
      <c r="E41" s="2">
        <v>49</v>
      </c>
      <c r="F41" s="4">
        <f t="shared" si="11"/>
        <v>104.25531914893618</v>
      </c>
      <c r="G41" s="2">
        <v>1293</v>
      </c>
      <c r="H41" s="2">
        <v>1414</v>
      </c>
      <c r="I41" s="4">
        <f t="shared" si="3"/>
        <v>109.35808197989172</v>
      </c>
      <c r="J41" s="3">
        <v>27.36</v>
      </c>
      <c r="K41" s="3">
        <v>26.95</v>
      </c>
      <c r="L41" s="4">
        <f t="shared" si="4"/>
        <v>98.501461988304101</v>
      </c>
      <c r="M41" s="15">
        <v>125</v>
      </c>
      <c r="N41" s="3">
        <f>W41*4%</f>
        <v>12.364400000000002</v>
      </c>
      <c r="O41" s="3">
        <f t="shared" si="6"/>
        <v>137.36439999999999</v>
      </c>
      <c r="P41" s="8"/>
      <c r="Q41" s="3">
        <f t="shared" si="21"/>
        <v>137.36439999999999</v>
      </c>
      <c r="R41" s="3">
        <f t="shared" ref="R41:R44" si="31">O41</f>
        <v>137.36439999999999</v>
      </c>
      <c r="S41" s="3">
        <v>66.37</v>
      </c>
      <c r="T41" s="3">
        <v>431.36</v>
      </c>
      <c r="U41" s="3">
        <f>O41-Y41</f>
        <v>15.114399999999989</v>
      </c>
      <c r="V41" s="3">
        <f t="shared" si="8"/>
        <v>313.88</v>
      </c>
      <c r="W41" s="3">
        <f>T41-Y41</f>
        <v>309.11</v>
      </c>
      <c r="X41" s="3">
        <f t="shared" si="20"/>
        <v>98.48031094685868</v>
      </c>
      <c r="Y41" s="3">
        <v>122.25</v>
      </c>
      <c r="Z41" s="5">
        <v>36.049999999999997</v>
      </c>
      <c r="AA41" s="3">
        <v>4.7699999999999996</v>
      </c>
      <c r="AB41" s="3">
        <f t="shared" si="10"/>
        <v>40.819999999999993</v>
      </c>
    </row>
    <row r="42" spans="1:28" ht="26.1" customHeight="1">
      <c r="A42" s="19">
        <v>29</v>
      </c>
      <c r="B42" s="68"/>
      <c r="C42" s="24" t="s">
        <v>81</v>
      </c>
      <c r="D42" s="2">
        <v>47</v>
      </c>
      <c r="E42" s="2">
        <v>54</v>
      </c>
      <c r="F42" s="4">
        <f t="shared" si="11"/>
        <v>114.89361702127661</v>
      </c>
      <c r="G42" s="2">
        <v>1293</v>
      </c>
      <c r="H42" s="2">
        <v>1450</v>
      </c>
      <c r="I42" s="4">
        <f t="shared" si="3"/>
        <v>112.14230471771076</v>
      </c>
      <c r="J42" s="3">
        <v>27.36</v>
      </c>
      <c r="K42" s="3">
        <v>39.29</v>
      </c>
      <c r="L42" s="4">
        <f t="shared" si="4"/>
        <v>143.60380116959064</v>
      </c>
      <c r="M42" s="15">
        <v>115</v>
      </c>
      <c r="N42" s="3">
        <f>W42*4%</f>
        <v>10.966800000000001</v>
      </c>
      <c r="O42" s="3">
        <f t="shared" si="6"/>
        <v>125.96680000000001</v>
      </c>
      <c r="P42" s="8"/>
      <c r="Q42" s="3">
        <f t="shared" si="21"/>
        <v>125.96680000000001</v>
      </c>
      <c r="R42" s="3">
        <f t="shared" si="31"/>
        <v>125.96680000000001</v>
      </c>
      <c r="S42" s="3">
        <v>64.88</v>
      </c>
      <c r="T42" s="3">
        <v>395.3</v>
      </c>
      <c r="U42" s="3">
        <f>O42-Y42</f>
        <v>4.8368000000000109</v>
      </c>
      <c r="V42" s="3">
        <f t="shared" si="8"/>
        <v>275.23</v>
      </c>
      <c r="W42" s="3">
        <f>T42-Y42</f>
        <v>274.17</v>
      </c>
      <c r="X42" s="3">
        <f t="shared" si="20"/>
        <v>99.614867565309012</v>
      </c>
      <c r="Y42" s="3">
        <v>121.13</v>
      </c>
      <c r="Z42" s="5">
        <v>29.06</v>
      </c>
      <c r="AA42" s="3">
        <v>1.06</v>
      </c>
      <c r="AB42" s="5">
        <f t="shared" si="10"/>
        <v>30.119999999999997</v>
      </c>
    </row>
    <row r="43" spans="1:28" ht="26.1" customHeight="1">
      <c r="A43" s="19">
        <v>30</v>
      </c>
      <c r="B43" s="68"/>
      <c r="C43" s="24" t="s">
        <v>82</v>
      </c>
      <c r="D43" s="2">
        <v>47</v>
      </c>
      <c r="E43" s="2">
        <v>49</v>
      </c>
      <c r="F43" s="4">
        <f t="shared" si="11"/>
        <v>104.25531914893618</v>
      </c>
      <c r="G43" s="2">
        <v>1293</v>
      </c>
      <c r="H43" s="2">
        <v>1156</v>
      </c>
      <c r="I43" s="4">
        <f t="shared" si="3"/>
        <v>89.4044856921887</v>
      </c>
      <c r="J43" s="3">
        <v>27.36</v>
      </c>
      <c r="K43" s="3">
        <v>31.08</v>
      </c>
      <c r="L43" s="4">
        <f t="shared" si="4"/>
        <v>113.59649122807016</v>
      </c>
      <c r="M43" s="15">
        <v>120</v>
      </c>
      <c r="N43" s="3">
        <f>W43*4%</f>
        <v>10.0052</v>
      </c>
      <c r="O43" s="3">
        <f t="shared" si="6"/>
        <v>130.0052</v>
      </c>
      <c r="P43" s="8"/>
      <c r="Q43" s="3">
        <f t="shared" si="21"/>
        <v>130.0052</v>
      </c>
      <c r="R43" s="3">
        <f t="shared" si="31"/>
        <v>130.0052</v>
      </c>
      <c r="S43" s="3">
        <v>53.81</v>
      </c>
      <c r="T43" s="3">
        <v>368.81</v>
      </c>
      <c r="U43" s="3">
        <f>O43-Y43</f>
        <v>11.325199999999995</v>
      </c>
      <c r="V43" s="3">
        <f t="shared" si="8"/>
        <v>253.53</v>
      </c>
      <c r="W43" s="3">
        <f>T43-Y43</f>
        <v>250.13</v>
      </c>
      <c r="X43" s="3">
        <f t="shared" si="20"/>
        <v>98.658935826134979</v>
      </c>
      <c r="Y43" s="3">
        <v>118.68</v>
      </c>
      <c r="Z43" s="5">
        <v>45.4</v>
      </c>
      <c r="AA43" s="3">
        <v>3.4</v>
      </c>
      <c r="AB43" s="5">
        <f t="shared" si="10"/>
        <v>48.8</v>
      </c>
    </row>
    <row r="44" spans="1:28" ht="26.1" customHeight="1">
      <c r="A44" s="19">
        <v>31</v>
      </c>
      <c r="B44" s="68"/>
      <c r="C44" s="24" t="s">
        <v>83</v>
      </c>
      <c r="D44" s="2">
        <v>47</v>
      </c>
      <c r="E44" s="2">
        <v>52</v>
      </c>
      <c r="F44" s="4">
        <f t="shared" si="11"/>
        <v>110.63829787234043</v>
      </c>
      <c r="G44" s="2">
        <v>1293</v>
      </c>
      <c r="H44" s="2">
        <v>1357</v>
      </c>
      <c r="I44" s="4">
        <f t="shared" si="3"/>
        <v>104.94972931167827</v>
      </c>
      <c r="J44" s="3">
        <v>27.36</v>
      </c>
      <c r="K44" s="3">
        <v>37.68</v>
      </c>
      <c r="L44" s="4">
        <f t="shared" si="4"/>
        <v>137.71929824561403</v>
      </c>
      <c r="M44" s="15">
        <v>125</v>
      </c>
      <c r="N44" s="3">
        <f>W44*4%</f>
        <v>14.5724</v>
      </c>
      <c r="O44" s="3">
        <f t="shared" si="6"/>
        <v>139.57239999999999</v>
      </c>
      <c r="P44" s="8"/>
      <c r="Q44" s="3">
        <f t="shared" si="21"/>
        <v>139.57239999999999</v>
      </c>
      <c r="R44" s="3">
        <f t="shared" si="31"/>
        <v>139.57239999999999</v>
      </c>
      <c r="S44" s="3">
        <v>102.65</v>
      </c>
      <c r="T44" s="3">
        <v>493.07</v>
      </c>
      <c r="U44" s="3">
        <f>O44-Y44</f>
        <v>10.812399999999997</v>
      </c>
      <c r="V44" s="3">
        <f t="shared" si="8"/>
        <v>367.53000000000003</v>
      </c>
      <c r="W44" s="3">
        <f>T44-Y44</f>
        <v>364.31</v>
      </c>
      <c r="X44" s="3">
        <f t="shared" si="20"/>
        <v>99.12388104372431</v>
      </c>
      <c r="Y44" s="3">
        <v>128.76</v>
      </c>
      <c r="Z44" s="5">
        <v>16.46</v>
      </c>
      <c r="AA44" s="3">
        <v>3.22</v>
      </c>
      <c r="AB44" s="5">
        <f t="shared" si="10"/>
        <v>19.68</v>
      </c>
    </row>
    <row r="45" spans="1:28" ht="26.1" customHeight="1">
      <c r="A45" s="69" t="s">
        <v>51</v>
      </c>
      <c r="B45" s="69"/>
      <c r="C45" s="69"/>
      <c r="D45" s="25">
        <f>SUM(D40:D44)</f>
        <v>235</v>
      </c>
      <c r="E45" s="25">
        <f t="shared" ref="E45:AA45" si="32">SUM(E40:E44)</f>
        <v>257</v>
      </c>
      <c r="F45" s="21">
        <f t="shared" si="11"/>
        <v>109.36170212765957</v>
      </c>
      <c r="G45" s="25">
        <f t="shared" si="32"/>
        <v>6465</v>
      </c>
      <c r="H45" s="25">
        <f t="shared" si="32"/>
        <v>6743</v>
      </c>
      <c r="I45" s="21">
        <f t="shared" si="3"/>
        <v>104.3000773395205</v>
      </c>
      <c r="J45" s="22">
        <f t="shared" si="32"/>
        <v>136.80000000000001</v>
      </c>
      <c r="K45" s="22">
        <f t="shared" si="32"/>
        <v>164.98</v>
      </c>
      <c r="L45" s="21">
        <f t="shared" si="4"/>
        <v>120.59941520467834</v>
      </c>
      <c r="M45" s="22">
        <f t="shared" si="32"/>
        <v>620</v>
      </c>
      <c r="N45" s="26">
        <f t="shared" si="32"/>
        <v>60.555600000000005</v>
      </c>
      <c r="O45" s="22">
        <f t="shared" si="32"/>
        <v>680.55560000000014</v>
      </c>
      <c r="P45" s="26">
        <f t="shared" si="32"/>
        <v>0</v>
      </c>
      <c r="Q45" s="22">
        <f t="shared" si="32"/>
        <v>680.55560000000014</v>
      </c>
      <c r="R45" s="22">
        <f t="shared" si="32"/>
        <v>680.55560000000014</v>
      </c>
      <c r="S45" s="22">
        <f>SUM(S40:S44)</f>
        <v>333.53</v>
      </c>
      <c r="T45" s="22">
        <f>SUM(T40:T44)</f>
        <v>2121.4699999999998</v>
      </c>
      <c r="U45" s="22">
        <f t="shared" si="32"/>
        <v>72.9756</v>
      </c>
      <c r="V45" s="22">
        <f>SUM(V40:V44)</f>
        <v>1533.18</v>
      </c>
      <c r="W45" s="22">
        <f>SUM(W40:W44)</f>
        <v>1513.8899999999999</v>
      </c>
      <c r="X45" s="22">
        <f t="shared" ref="X45" si="33">(W45/V45)*100</f>
        <v>98.741830704809601</v>
      </c>
      <c r="Y45" s="22">
        <f>SUM(Y40:Y44)</f>
        <v>607.57999999999993</v>
      </c>
      <c r="Z45" s="22">
        <f t="shared" si="32"/>
        <v>164.84</v>
      </c>
      <c r="AA45" s="22">
        <f t="shared" si="32"/>
        <v>19.29</v>
      </c>
      <c r="AB45" s="22">
        <f>SUM(AB40:AB44)</f>
        <v>184.13</v>
      </c>
    </row>
    <row r="46" spans="1:28" ht="26.1" customHeight="1">
      <c r="A46" s="19">
        <v>32</v>
      </c>
      <c r="B46" s="68" t="s">
        <v>31</v>
      </c>
      <c r="C46" s="24" t="s">
        <v>7</v>
      </c>
      <c r="D46" s="2">
        <v>47</v>
      </c>
      <c r="E46" s="2">
        <v>50</v>
      </c>
      <c r="F46" s="4">
        <f t="shared" si="11"/>
        <v>106.38297872340425</v>
      </c>
      <c r="G46" s="2">
        <v>1293</v>
      </c>
      <c r="H46" s="2">
        <v>1436</v>
      </c>
      <c r="I46" s="4">
        <f t="shared" si="3"/>
        <v>111.05955143078113</v>
      </c>
      <c r="J46" s="3">
        <v>27.36</v>
      </c>
      <c r="K46" s="3">
        <v>43.76</v>
      </c>
      <c r="L46" s="4">
        <f t="shared" si="4"/>
        <v>159.94152046783626</v>
      </c>
      <c r="M46" s="15">
        <v>144</v>
      </c>
      <c r="N46" s="3">
        <f>W46*4%</f>
        <v>22.116</v>
      </c>
      <c r="O46" s="3">
        <f t="shared" si="6"/>
        <v>166.11599999999999</v>
      </c>
      <c r="P46" s="8"/>
      <c r="Q46" s="3">
        <f t="shared" si="21"/>
        <v>166.11599999999999</v>
      </c>
      <c r="R46" s="3">
        <f>O46</f>
        <v>166.11599999999999</v>
      </c>
      <c r="S46" s="3">
        <v>117.75</v>
      </c>
      <c r="T46" s="3">
        <v>757.03</v>
      </c>
      <c r="U46" s="3">
        <f>O46-Y46</f>
        <v>-38.01400000000001</v>
      </c>
      <c r="V46" s="3">
        <v>585.5</v>
      </c>
      <c r="W46" s="3">
        <f>T46-Y46</f>
        <v>552.9</v>
      </c>
      <c r="X46" s="3">
        <f t="shared" si="20"/>
        <v>94.432109308283515</v>
      </c>
      <c r="Y46" s="3">
        <v>204.13</v>
      </c>
      <c r="Z46" s="5">
        <v>30.5</v>
      </c>
      <c r="AA46" s="3">
        <v>2.1</v>
      </c>
      <c r="AB46" s="5">
        <f t="shared" si="10"/>
        <v>32.6</v>
      </c>
    </row>
    <row r="47" spans="1:28" ht="26.1" customHeight="1">
      <c r="A47" s="19">
        <v>33</v>
      </c>
      <c r="B47" s="68"/>
      <c r="C47" s="24" t="s">
        <v>84</v>
      </c>
      <c r="D47" s="2">
        <v>47</v>
      </c>
      <c r="E47" s="2">
        <v>46</v>
      </c>
      <c r="F47" s="4">
        <f t="shared" si="11"/>
        <v>97.872340425531917</v>
      </c>
      <c r="G47" s="2">
        <v>1293</v>
      </c>
      <c r="H47" s="2">
        <v>1220</v>
      </c>
      <c r="I47" s="4">
        <f t="shared" si="3"/>
        <v>94.354215003866983</v>
      </c>
      <c r="J47" s="3">
        <v>27.36</v>
      </c>
      <c r="K47" s="3">
        <v>40.51</v>
      </c>
      <c r="L47" s="4">
        <f t="shared" si="4"/>
        <v>148.06286549707602</v>
      </c>
      <c r="M47" s="15">
        <v>141</v>
      </c>
      <c r="N47" s="3">
        <f>W47*4%</f>
        <v>15.136399999999998</v>
      </c>
      <c r="O47" s="3">
        <f t="shared" si="6"/>
        <v>156.13640000000001</v>
      </c>
      <c r="P47" s="8"/>
      <c r="Q47" s="3">
        <f t="shared" si="21"/>
        <v>156.13640000000001</v>
      </c>
      <c r="R47" s="3">
        <f t="shared" ref="R47:R49" si="34">O47</f>
        <v>156.13640000000001</v>
      </c>
      <c r="S47" s="3">
        <v>101.34</v>
      </c>
      <c r="T47" s="3">
        <v>568.55999999999995</v>
      </c>
      <c r="U47" s="3">
        <f>O47-Y47</f>
        <v>-34.013599999999997</v>
      </c>
      <c r="V47" s="3">
        <f t="shared" si="8"/>
        <v>386.92999999999995</v>
      </c>
      <c r="W47" s="3">
        <f>T47-Y47</f>
        <v>378.40999999999997</v>
      </c>
      <c r="X47" s="3">
        <f t="shared" si="20"/>
        <v>97.798051327113427</v>
      </c>
      <c r="Y47" s="3">
        <v>190.15</v>
      </c>
      <c r="Z47" s="5">
        <v>41.67</v>
      </c>
      <c r="AA47" s="3">
        <v>8.52</v>
      </c>
      <c r="AB47" s="5">
        <f t="shared" si="10"/>
        <v>50.19</v>
      </c>
    </row>
    <row r="48" spans="1:28" ht="26.1" customHeight="1">
      <c r="A48" s="19">
        <v>34</v>
      </c>
      <c r="B48" s="68"/>
      <c r="C48" s="24" t="s">
        <v>8</v>
      </c>
      <c r="D48" s="2">
        <v>47</v>
      </c>
      <c r="E48" s="2">
        <v>43</v>
      </c>
      <c r="F48" s="4">
        <f t="shared" si="11"/>
        <v>91.489361702127653</v>
      </c>
      <c r="G48" s="2">
        <v>1293</v>
      </c>
      <c r="H48" s="2">
        <f>1216+21</f>
        <v>1237</v>
      </c>
      <c r="I48" s="4">
        <f t="shared" si="3"/>
        <v>95.668986852281506</v>
      </c>
      <c r="J48" s="3">
        <v>27.36</v>
      </c>
      <c r="K48" s="3">
        <v>36.130000000000003</v>
      </c>
      <c r="L48" s="4">
        <f t="shared" si="4"/>
        <v>132.05409356725147</v>
      </c>
      <c r="M48" s="15">
        <v>125</v>
      </c>
      <c r="N48" s="3">
        <f>W48*4%</f>
        <v>13.896800000000001</v>
      </c>
      <c r="O48" s="3">
        <f t="shared" si="6"/>
        <v>138.89680000000001</v>
      </c>
      <c r="P48" s="8"/>
      <c r="Q48" s="3">
        <f t="shared" si="21"/>
        <v>138.89680000000001</v>
      </c>
      <c r="R48" s="3">
        <f t="shared" si="34"/>
        <v>138.89680000000001</v>
      </c>
      <c r="S48" s="3">
        <v>82.13</v>
      </c>
      <c r="T48" s="3">
        <v>488.66</v>
      </c>
      <c r="U48" s="3">
        <f>O48-Y48</f>
        <v>-2.343199999999996</v>
      </c>
      <c r="V48" s="3">
        <f t="shared" si="8"/>
        <v>347.42</v>
      </c>
      <c r="W48" s="3">
        <f>T48-Y48</f>
        <v>347.42</v>
      </c>
      <c r="X48" s="3">
        <f t="shared" si="20"/>
        <v>100</v>
      </c>
      <c r="Y48" s="3">
        <v>141.24</v>
      </c>
      <c r="Z48" s="5">
        <v>37.21</v>
      </c>
      <c r="AA48" s="3">
        <v>0</v>
      </c>
      <c r="AB48" s="5">
        <f t="shared" si="10"/>
        <v>37.21</v>
      </c>
    </row>
    <row r="49" spans="1:28" ht="26.1" customHeight="1">
      <c r="A49" s="19">
        <v>35</v>
      </c>
      <c r="B49" s="68"/>
      <c r="C49" s="24" t="s">
        <v>85</v>
      </c>
      <c r="D49" s="2">
        <v>47</v>
      </c>
      <c r="E49" s="2">
        <v>48</v>
      </c>
      <c r="F49" s="4">
        <f t="shared" si="11"/>
        <v>102.12765957446808</v>
      </c>
      <c r="G49" s="2">
        <v>1293</v>
      </c>
      <c r="H49" s="2">
        <v>1333</v>
      </c>
      <c r="I49" s="4">
        <f t="shared" si="3"/>
        <v>103.09358081979892</v>
      </c>
      <c r="J49" s="3">
        <v>27.36</v>
      </c>
      <c r="K49" s="3">
        <v>35.93</v>
      </c>
      <c r="L49" s="4">
        <f t="shared" si="4"/>
        <v>131.32309941520469</v>
      </c>
      <c r="M49" s="15">
        <v>140</v>
      </c>
      <c r="N49" s="3">
        <f>W49*4%</f>
        <v>14.466200000000004</v>
      </c>
      <c r="O49" s="3">
        <f t="shared" si="6"/>
        <v>154.46620000000001</v>
      </c>
      <c r="P49" s="8"/>
      <c r="Q49" s="3">
        <f t="shared" si="21"/>
        <v>154.46620000000001</v>
      </c>
      <c r="R49" s="3">
        <f t="shared" si="34"/>
        <v>154.46620000000001</v>
      </c>
      <c r="S49" s="3">
        <v>124.92</v>
      </c>
      <c r="T49" s="3">
        <v>570.07500000000005</v>
      </c>
      <c r="U49" s="3">
        <f>O49-Y49</f>
        <v>-53.953799999999973</v>
      </c>
      <c r="V49" s="3">
        <f t="shared" si="8"/>
        <v>361.8250000000001</v>
      </c>
      <c r="W49" s="3">
        <f>T49-Y49</f>
        <v>361.65500000000009</v>
      </c>
      <c r="X49" s="3">
        <f t="shared" si="20"/>
        <v>99.953015960754499</v>
      </c>
      <c r="Y49" s="3">
        <v>208.42</v>
      </c>
      <c r="Z49" s="5">
        <v>61.77</v>
      </c>
      <c r="AA49" s="3">
        <v>0.17</v>
      </c>
      <c r="AB49" s="5">
        <f t="shared" si="10"/>
        <v>61.940000000000005</v>
      </c>
    </row>
    <row r="50" spans="1:28" ht="26.1" customHeight="1">
      <c r="A50" s="69" t="s">
        <v>51</v>
      </c>
      <c r="B50" s="69"/>
      <c r="C50" s="69"/>
      <c r="D50" s="25">
        <f>SUM(D46:D49)</f>
        <v>188</v>
      </c>
      <c r="E50" s="25">
        <f t="shared" ref="E50:AA50" si="35">SUM(E46:E49)</f>
        <v>187</v>
      </c>
      <c r="F50" s="21">
        <f t="shared" si="11"/>
        <v>99.468085106382972</v>
      </c>
      <c r="G50" s="25">
        <f t="shared" si="35"/>
        <v>5172</v>
      </c>
      <c r="H50" s="25">
        <f t="shared" si="35"/>
        <v>5226</v>
      </c>
      <c r="I50" s="21">
        <f t="shared" si="3"/>
        <v>101.04408352668213</v>
      </c>
      <c r="J50" s="22">
        <f t="shared" si="35"/>
        <v>109.44</v>
      </c>
      <c r="K50" s="22">
        <f t="shared" si="35"/>
        <v>156.33000000000001</v>
      </c>
      <c r="L50" s="21">
        <f t="shared" si="4"/>
        <v>142.84539473684214</v>
      </c>
      <c r="M50" s="22">
        <f t="shared" si="35"/>
        <v>550</v>
      </c>
      <c r="N50" s="26">
        <f t="shared" si="35"/>
        <v>65.615399999999994</v>
      </c>
      <c r="O50" s="22">
        <f t="shared" si="35"/>
        <v>615.61539999999991</v>
      </c>
      <c r="P50" s="26">
        <f t="shared" si="35"/>
        <v>0</v>
      </c>
      <c r="Q50" s="22">
        <f t="shared" si="35"/>
        <v>615.61539999999991</v>
      </c>
      <c r="R50" s="22">
        <f t="shared" si="35"/>
        <v>615.61539999999991</v>
      </c>
      <c r="S50" s="22">
        <f>SUM(S46:S49)</f>
        <v>426.14000000000004</v>
      </c>
      <c r="T50" s="22">
        <f>SUM(T46:T49)</f>
        <v>2384.3249999999998</v>
      </c>
      <c r="U50" s="22">
        <f t="shared" si="35"/>
        <v>-128.32459999999998</v>
      </c>
      <c r="V50" s="22">
        <f>SUM(V46:V49)</f>
        <v>1681.675</v>
      </c>
      <c r="W50" s="22">
        <f>SUM(W46:W49)</f>
        <v>1640.3850000000002</v>
      </c>
      <c r="X50" s="22">
        <f t="shared" ref="X50" si="36">(W50/V50)*100</f>
        <v>97.544709887463412</v>
      </c>
      <c r="Y50" s="22">
        <f>SUM(Y46:Y49)</f>
        <v>743.93999999999994</v>
      </c>
      <c r="Z50" s="22">
        <f t="shared" si="35"/>
        <v>171.15</v>
      </c>
      <c r="AA50" s="22">
        <f t="shared" si="35"/>
        <v>10.79</v>
      </c>
      <c r="AB50" s="22">
        <f>SUM(AB46:AB49)</f>
        <v>181.94</v>
      </c>
    </row>
    <row r="51" spans="1:28" ht="26.1" customHeight="1">
      <c r="A51" s="19">
        <v>36</v>
      </c>
      <c r="B51" s="68" t="s">
        <v>32</v>
      </c>
      <c r="C51" s="24" t="s">
        <v>86</v>
      </c>
      <c r="D51" s="2">
        <v>47</v>
      </c>
      <c r="E51" s="2">
        <v>50</v>
      </c>
      <c r="F51" s="4">
        <f t="shared" si="11"/>
        <v>106.38297872340425</v>
      </c>
      <c r="G51" s="2">
        <v>1293</v>
      </c>
      <c r="H51" s="2">
        <v>1397</v>
      </c>
      <c r="I51" s="4">
        <f t="shared" si="3"/>
        <v>108.04331013147718</v>
      </c>
      <c r="J51" s="3">
        <v>27.36</v>
      </c>
      <c r="K51" s="3">
        <v>32.68</v>
      </c>
      <c r="L51" s="4">
        <f t="shared" si="4"/>
        <v>119.44444444444444</v>
      </c>
      <c r="M51" s="15">
        <v>130</v>
      </c>
      <c r="N51" s="3">
        <f>W51*4%</f>
        <v>11.3596</v>
      </c>
      <c r="O51" s="3">
        <f t="shared" si="6"/>
        <v>141.3596</v>
      </c>
      <c r="P51" s="8"/>
      <c r="Q51" s="3">
        <f t="shared" si="21"/>
        <v>141.3596</v>
      </c>
      <c r="R51" s="3">
        <f>O51</f>
        <v>141.3596</v>
      </c>
      <c r="S51" s="3">
        <v>70.650000000000006</v>
      </c>
      <c r="T51" s="3">
        <v>429.07</v>
      </c>
      <c r="U51" s="3">
        <f>O51-Y51</f>
        <v>-3.7204000000000121</v>
      </c>
      <c r="V51" s="3">
        <f t="shared" si="8"/>
        <v>296.5</v>
      </c>
      <c r="W51" s="3">
        <f>T51-Y51</f>
        <v>283.99</v>
      </c>
      <c r="X51" s="3">
        <f t="shared" si="20"/>
        <v>95.780775716694777</v>
      </c>
      <c r="Y51" s="3">
        <v>145.08000000000001</v>
      </c>
      <c r="Z51" s="5">
        <v>38.39</v>
      </c>
      <c r="AA51" s="3">
        <v>12.51</v>
      </c>
      <c r="AB51" s="5">
        <f t="shared" si="10"/>
        <v>50.9</v>
      </c>
    </row>
    <row r="52" spans="1:28" ht="26.1" customHeight="1">
      <c r="A52" s="19">
        <v>37</v>
      </c>
      <c r="B52" s="68"/>
      <c r="C52" s="24" t="s">
        <v>87</v>
      </c>
      <c r="D52" s="2">
        <v>47</v>
      </c>
      <c r="E52" s="2">
        <v>50</v>
      </c>
      <c r="F52" s="4">
        <f t="shared" si="11"/>
        <v>106.38297872340425</v>
      </c>
      <c r="G52" s="2">
        <v>1293</v>
      </c>
      <c r="H52" s="2">
        <v>1307</v>
      </c>
      <c r="I52" s="4">
        <f t="shared" si="3"/>
        <v>101.08275328692962</v>
      </c>
      <c r="J52" s="3">
        <v>27.36</v>
      </c>
      <c r="K52" s="3">
        <v>33.83</v>
      </c>
      <c r="L52" s="4">
        <f t="shared" si="4"/>
        <v>123.64766081871346</v>
      </c>
      <c r="M52" s="15">
        <v>135.16</v>
      </c>
      <c r="N52" s="3">
        <f>W52*4%</f>
        <v>15.533799999999999</v>
      </c>
      <c r="O52" s="3">
        <f t="shared" si="6"/>
        <v>150.69380000000001</v>
      </c>
      <c r="P52" s="8"/>
      <c r="Q52" s="3">
        <f t="shared" si="21"/>
        <v>150.69380000000001</v>
      </c>
      <c r="R52" s="3">
        <f>O52</f>
        <v>150.69380000000001</v>
      </c>
      <c r="S52" s="3">
        <v>88.48</v>
      </c>
      <c r="T52" s="3">
        <v>559.66499999999996</v>
      </c>
      <c r="U52" s="3">
        <f>O52-Y52</f>
        <v>-20.626199999999983</v>
      </c>
      <c r="V52" s="3">
        <f t="shared" si="8"/>
        <v>390.255</v>
      </c>
      <c r="W52" s="3">
        <f>T52-Y52</f>
        <v>388.34499999999997</v>
      </c>
      <c r="X52" s="3">
        <f t="shared" si="20"/>
        <v>99.510576417983117</v>
      </c>
      <c r="Y52" s="3">
        <v>171.32</v>
      </c>
      <c r="Z52" s="5">
        <v>48.56</v>
      </c>
      <c r="AA52" s="3">
        <v>1.91</v>
      </c>
      <c r="AB52" s="5">
        <f t="shared" si="10"/>
        <v>50.47</v>
      </c>
    </row>
    <row r="53" spans="1:28" ht="26.1" customHeight="1">
      <c r="A53" s="69" t="s">
        <v>51</v>
      </c>
      <c r="B53" s="69"/>
      <c r="C53" s="69"/>
      <c r="D53" s="25">
        <f>SUM(D51:D52)</f>
        <v>94</v>
      </c>
      <c r="E53" s="25">
        <f>SUM(E51:E52)</f>
        <v>100</v>
      </c>
      <c r="F53" s="21">
        <f t="shared" si="11"/>
        <v>106.38297872340425</v>
      </c>
      <c r="G53" s="25">
        <f t="shared" ref="G53:AA53" si="37">SUM(G51:G52)</f>
        <v>2586</v>
      </c>
      <c r="H53" s="22">
        <f>SUM(H51:H52)</f>
        <v>2704</v>
      </c>
      <c r="I53" s="22">
        <f t="shared" si="37"/>
        <v>209.1260634184068</v>
      </c>
      <c r="J53" s="22">
        <f t="shared" si="37"/>
        <v>54.72</v>
      </c>
      <c r="K53" s="22">
        <f t="shared" si="37"/>
        <v>66.509999999999991</v>
      </c>
      <c r="L53" s="21">
        <f t="shared" si="4"/>
        <v>121.54605263157893</v>
      </c>
      <c r="M53" s="22">
        <f t="shared" si="37"/>
        <v>265.15999999999997</v>
      </c>
      <c r="N53" s="26">
        <f t="shared" si="37"/>
        <v>26.8934</v>
      </c>
      <c r="O53" s="22">
        <f t="shared" si="37"/>
        <v>292.05340000000001</v>
      </c>
      <c r="P53" s="26"/>
      <c r="Q53" s="22">
        <f t="shared" si="21"/>
        <v>292.05339999999995</v>
      </c>
      <c r="R53" s="22">
        <f t="shared" si="37"/>
        <v>292.05340000000001</v>
      </c>
      <c r="S53" s="22">
        <f>SUM(S51:S52)</f>
        <v>159.13</v>
      </c>
      <c r="T53" s="22">
        <f t="shared" si="37"/>
        <v>988.7349999999999</v>
      </c>
      <c r="U53" s="22">
        <f t="shared" si="37"/>
        <v>-24.346599999999995</v>
      </c>
      <c r="V53" s="22">
        <f>SUM(V51:V52)</f>
        <v>686.755</v>
      </c>
      <c r="W53" s="22">
        <f>SUM(W51:W52)</f>
        <v>672.33500000000004</v>
      </c>
      <c r="X53" s="22">
        <f t="shared" ref="X53" si="38">(W53/V53)*100</f>
        <v>97.90027011088381</v>
      </c>
      <c r="Y53" s="22">
        <f>SUM(Y51:Y52)</f>
        <v>316.39999999999998</v>
      </c>
      <c r="Z53" s="22">
        <f t="shared" si="37"/>
        <v>86.95</v>
      </c>
      <c r="AA53" s="22">
        <f t="shared" si="37"/>
        <v>14.42</v>
      </c>
      <c r="AB53" s="22">
        <f>SUM(AB51:AB52)</f>
        <v>101.37</v>
      </c>
    </row>
    <row r="54" spans="1:28" ht="26.1" customHeight="1">
      <c r="A54" s="19">
        <v>38</v>
      </c>
      <c r="B54" s="68" t="s">
        <v>33</v>
      </c>
      <c r="C54" s="24" t="s">
        <v>9</v>
      </c>
      <c r="D54" s="2">
        <v>47</v>
      </c>
      <c r="E54" s="2">
        <v>46</v>
      </c>
      <c r="F54" s="4">
        <f t="shared" si="11"/>
        <v>97.872340425531917</v>
      </c>
      <c r="G54" s="2">
        <v>1293</v>
      </c>
      <c r="H54" s="2">
        <v>1339</v>
      </c>
      <c r="I54" s="4">
        <f t="shared" si="3"/>
        <v>103.55761794276876</v>
      </c>
      <c r="J54" s="3">
        <v>27.36</v>
      </c>
      <c r="K54" s="3">
        <v>38.369999999999997</v>
      </c>
      <c r="L54" s="4">
        <f t="shared" si="4"/>
        <v>140.24122807017542</v>
      </c>
      <c r="M54" s="15">
        <v>140</v>
      </c>
      <c r="N54" s="3">
        <f>W54*4%</f>
        <v>14.57</v>
      </c>
      <c r="O54" s="3">
        <f t="shared" si="6"/>
        <v>154.57</v>
      </c>
      <c r="P54" s="8"/>
      <c r="Q54" s="3">
        <f t="shared" si="21"/>
        <v>154.57</v>
      </c>
      <c r="R54" s="3">
        <f>O54</f>
        <v>154.57</v>
      </c>
      <c r="S54" s="3">
        <v>98.59</v>
      </c>
      <c r="T54" s="3">
        <v>520.91999999999996</v>
      </c>
      <c r="U54" s="3">
        <f>O54-Y54</f>
        <v>-2.0999999999999943</v>
      </c>
      <c r="V54" s="3">
        <f t="shared" si="8"/>
        <v>367.02</v>
      </c>
      <c r="W54" s="3">
        <f>T54-Y54</f>
        <v>364.25</v>
      </c>
      <c r="X54" s="3">
        <f t="shared" si="20"/>
        <v>99.245272737180542</v>
      </c>
      <c r="Y54" s="3">
        <v>156.66999999999999</v>
      </c>
      <c r="Z54" s="5">
        <v>35.11</v>
      </c>
      <c r="AA54" s="3">
        <v>2.77</v>
      </c>
      <c r="AB54" s="5">
        <f t="shared" si="10"/>
        <v>37.880000000000003</v>
      </c>
    </row>
    <row r="55" spans="1:28" ht="26.1" customHeight="1">
      <c r="A55" s="19">
        <v>39</v>
      </c>
      <c r="B55" s="68"/>
      <c r="C55" s="24" t="s">
        <v>10</v>
      </c>
      <c r="D55" s="2">
        <v>47</v>
      </c>
      <c r="E55" s="2">
        <v>50</v>
      </c>
      <c r="F55" s="4">
        <f t="shared" si="11"/>
        <v>106.38297872340425</v>
      </c>
      <c r="G55" s="2">
        <v>1293</v>
      </c>
      <c r="H55" s="2">
        <v>1381</v>
      </c>
      <c r="I55" s="4">
        <f t="shared" si="3"/>
        <v>106.80587780355762</v>
      </c>
      <c r="J55" s="3">
        <v>27.36</v>
      </c>
      <c r="K55" s="3">
        <v>32.590000000000003</v>
      </c>
      <c r="L55" s="4">
        <f t="shared" si="4"/>
        <v>119.1154970760234</v>
      </c>
      <c r="M55" s="15">
        <v>105</v>
      </c>
      <c r="N55" s="3">
        <f>W55*4%</f>
        <v>12.754000000000001</v>
      </c>
      <c r="O55" s="3">
        <f t="shared" si="6"/>
        <v>117.754</v>
      </c>
      <c r="P55" s="8"/>
      <c r="Q55" s="3">
        <f t="shared" si="21"/>
        <v>117.754</v>
      </c>
      <c r="R55" s="3">
        <f t="shared" ref="R55:R56" si="39">O55</f>
        <v>117.754</v>
      </c>
      <c r="S55" s="3">
        <v>90.29</v>
      </c>
      <c r="T55" s="3">
        <v>436.38</v>
      </c>
      <c r="U55" s="3">
        <f>O55-Y55</f>
        <v>0.22400000000000375</v>
      </c>
      <c r="V55" s="3">
        <f t="shared" si="8"/>
        <v>320.31</v>
      </c>
      <c r="W55" s="3">
        <f>T55-Y55</f>
        <v>318.85000000000002</v>
      </c>
      <c r="X55" s="3">
        <f t="shared" si="20"/>
        <v>99.544191564421965</v>
      </c>
      <c r="Y55" s="3">
        <v>117.53</v>
      </c>
      <c r="Z55" s="3">
        <v>9.14</v>
      </c>
      <c r="AA55" s="3">
        <v>1.46</v>
      </c>
      <c r="AB55" s="3">
        <f t="shared" si="10"/>
        <v>10.600000000000001</v>
      </c>
    </row>
    <row r="56" spans="1:28" ht="26.1" customHeight="1">
      <c r="A56" s="19">
        <v>40</v>
      </c>
      <c r="B56" s="68"/>
      <c r="C56" s="24" t="s">
        <v>88</v>
      </c>
      <c r="D56" s="2">
        <v>47</v>
      </c>
      <c r="E56" s="2">
        <v>52</v>
      </c>
      <c r="F56" s="4">
        <f t="shared" si="11"/>
        <v>110.63829787234043</v>
      </c>
      <c r="G56" s="2">
        <v>1293</v>
      </c>
      <c r="H56" s="2">
        <v>1442</v>
      </c>
      <c r="I56" s="4">
        <f t="shared" si="3"/>
        <v>111.52358855375097</v>
      </c>
      <c r="J56" s="3">
        <v>27.36</v>
      </c>
      <c r="K56" s="3">
        <v>31.45</v>
      </c>
      <c r="L56" s="4">
        <f t="shared" si="4"/>
        <v>114.94883040935673</v>
      </c>
      <c r="M56" s="15">
        <v>110</v>
      </c>
      <c r="N56" s="3">
        <f>W56*4%</f>
        <v>12.760400000000001</v>
      </c>
      <c r="O56" s="3">
        <f t="shared" si="6"/>
        <v>122.7604</v>
      </c>
      <c r="P56" s="8"/>
      <c r="Q56" s="3">
        <f t="shared" si="21"/>
        <v>122.7604</v>
      </c>
      <c r="R56" s="3">
        <f t="shared" si="39"/>
        <v>122.7604</v>
      </c>
      <c r="S56" s="3">
        <v>100.83</v>
      </c>
      <c r="T56" s="3">
        <v>444.32</v>
      </c>
      <c r="U56" s="3">
        <f>O56-Y56</f>
        <v>-2.5495999999999981</v>
      </c>
      <c r="V56" s="3">
        <f t="shared" si="8"/>
        <v>320.45999999999998</v>
      </c>
      <c r="W56" s="3">
        <f>T56-Y56</f>
        <v>319.01</v>
      </c>
      <c r="X56" s="3">
        <f t="shared" si="20"/>
        <v>99.547525432191236</v>
      </c>
      <c r="Y56" s="3">
        <v>125.31</v>
      </c>
      <c r="Z56" s="3">
        <v>15.29</v>
      </c>
      <c r="AA56" s="3">
        <v>1.45</v>
      </c>
      <c r="AB56" s="3">
        <f t="shared" si="10"/>
        <v>16.739999999999998</v>
      </c>
    </row>
    <row r="57" spans="1:28" ht="26.1" customHeight="1">
      <c r="A57" s="69" t="s">
        <v>51</v>
      </c>
      <c r="B57" s="69"/>
      <c r="C57" s="69"/>
      <c r="D57" s="25">
        <f>SUM(D54:D56)</f>
        <v>141</v>
      </c>
      <c r="E57" s="25">
        <f t="shared" ref="E57:AA57" si="40">SUM(E54:E56)</f>
        <v>148</v>
      </c>
      <c r="F57" s="21">
        <f t="shared" si="11"/>
        <v>104.9645390070922</v>
      </c>
      <c r="G57" s="25">
        <f t="shared" si="40"/>
        <v>3879</v>
      </c>
      <c r="H57" s="25">
        <f t="shared" si="40"/>
        <v>4162</v>
      </c>
      <c r="I57" s="21">
        <f t="shared" si="3"/>
        <v>107.29569476669245</v>
      </c>
      <c r="J57" s="22">
        <f t="shared" si="40"/>
        <v>82.08</v>
      </c>
      <c r="K57" s="22">
        <f t="shared" si="40"/>
        <v>102.41000000000001</v>
      </c>
      <c r="L57" s="21">
        <f t="shared" si="4"/>
        <v>124.76851851851853</v>
      </c>
      <c r="M57" s="22">
        <f t="shared" si="40"/>
        <v>355</v>
      </c>
      <c r="N57" s="22">
        <f t="shared" si="40"/>
        <v>40.084400000000002</v>
      </c>
      <c r="O57" s="22">
        <f t="shared" si="40"/>
        <v>395.08440000000002</v>
      </c>
      <c r="P57" s="26">
        <f t="shared" si="40"/>
        <v>0</v>
      </c>
      <c r="Q57" s="22">
        <f t="shared" si="40"/>
        <v>395.08440000000002</v>
      </c>
      <c r="R57" s="22">
        <f t="shared" si="40"/>
        <v>395.08440000000002</v>
      </c>
      <c r="S57" s="22">
        <f>SUM(S54:S56)</f>
        <v>289.70999999999998</v>
      </c>
      <c r="T57" s="22">
        <f>SUM(T54:T56)</f>
        <v>1401.62</v>
      </c>
      <c r="U57" s="22">
        <f t="shared" si="40"/>
        <v>-4.4255999999999887</v>
      </c>
      <c r="V57" s="22">
        <f>SUM(V54:V56)</f>
        <v>1007.79</v>
      </c>
      <c r="W57" s="22">
        <f>SUM(W54:W56)</f>
        <v>1002.11</v>
      </c>
      <c r="X57" s="22">
        <f t="shared" ref="X57" si="41">(W57/V57)*100</f>
        <v>99.436390517865831</v>
      </c>
      <c r="Y57" s="22">
        <f>SUM(Y54:Y56)</f>
        <v>399.51</v>
      </c>
      <c r="Z57" s="22">
        <f t="shared" si="40"/>
        <v>59.54</v>
      </c>
      <c r="AA57" s="22">
        <f t="shared" si="40"/>
        <v>5.6800000000000006</v>
      </c>
      <c r="AB57" s="22">
        <f>SUM(AB54:AB56)</f>
        <v>65.22</v>
      </c>
    </row>
    <row r="58" spans="1:28" ht="26.1" hidden="1" customHeight="1">
      <c r="A58" s="1">
        <v>41</v>
      </c>
      <c r="B58" s="68" t="s">
        <v>34</v>
      </c>
      <c r="C58" s="24" t="s">
        <v>56</v>
      </c>
      <c r="D58" s="2"/>
      <c r="E58" s="2"/>
      <c r="F58" s="4" t="e">
        <f t="shared" si="11"/>
        <v>#DIV/0!</v>
      </c>
      <c r="G58" s="2"/>
      <c r="H58" s="2"/>
      <c r="I58" s="4" t="e">
        <f t="shared" si="3"/>
        <v>#DIV/0!</v>
      </c>
      <c r="J58" s="3"/>
      <c r="K58" s="3"/>
      <c r="L58" s="4" t="e">
        <f t="shared" si="4"/>
        <v>#DIV/0!</v>
      </c>
      <c r="M58" s="3"/>
      <c r="N58" s="3">
        <f>W58*4%</f>
        <v>0</v>
      </c>
      <c r="O58" s="3">
        <f t="shared" si="6"/>
        <v>0</v>
      </c>
      <c r="P58" s="8"/>
      <c r="Q58" s="3">
        <f t="shared" si="21"/>
        <v>0</v>
      </c>
      <c r="R58" s="3">
        <f>O58</f>
        <v>0</v>
      </c>
      <c r="S58" s="3"/>
      <c r="T58" s="3"/>
      <c r="U58" s="3">
        <f>O58-Y58</f>
        <v>0</v>
      </c>
      <c r="V58" s="3">
        <f t="shared" ref="V58:V69" si="42">AB58+W58</f>
        <v>0</v>
      </c>
      <c r="W58" s="3">
        <f t="shared" ref="W58:W69" si="43">T58-Y58</f>
        <v>0</v>
      </c>
      <c r="X58" s="3" t="e">
        <f t="shared" ref="X58:X73" si="44">W58/V58*100</f>
        <v>#DIV/0!</v>
      </c>
      <c r="Y58" s="3"/>
      <c r="Z58" s="3"/>
      <c r="AA58" s="3"/>
      <c r="AB58" s="3"/>
    </row>
    <row r="59" spans="1:28" ht="26.1" hidden="1" customHeight="1">
      <c r="A59" s="1">
        <v>42</v>
      </c>
      <c r="B59" s="68"/>
      <c r="C59" s="24" t="s">
        <v>11</v>
      </c>
      <c r="D59" s="2"/>
      <c r="E59" s="2"/>
      <c r="F59" s="4" t="e">
        <f t="shared" si="11"/>
        <v>#DIV/0!</v>
      </c>
      <c r="G59" s="2"/>
      <c r="H59" s="2"/>
      <c r="I59" s="4" t="e">
        <f t="shared" si="3"/>
        <v>#DIV/0!</v>
      </c>
      <c r="J59" s="3"/>
      <c r="K59" s="3"/>
      <c r="L59" s="4" t="e">
        <f t="shared" si="4"/>
        <v>#DIV/0!</v>
      </c>
      <c r="M59" s="3"/>
      <c r="N59" s="3">
        <f>W59*4%</f>
        <v>0</v>
      </c>
      <c r="O59" s="3">
        <f t="shared" si="6"/>
        <v>0</v>
      </c>
      <c r="P59" s="8"/>
      <c r="Q59" s="3">
        <f t="shared" si="21"/>
        <v>0</v>
      </c>
      <c r="R59" s="3">
        <f>O59</f>
        <v>0</v>
      </c>
      <c r="S59" s="3"/>
      <c r="T59" s="3"/>
      <c r="U59" s="3">
        <f>O59-Y59</f>
        <v>0</v>
      </c>
      <c r="V59" s="3">
        <f t="shared" si="42"/>
        <v>0</v>
      </c>
      <c r="W59" s="3">
        <f t="shared" si="43"/>
        <v>0</v>
      </c>
      <c r="X59" s="3" t="e">
        <f t="shared" si="44"/>
        <v>#DIV/0!</v>
      </c>
      <c r="Y59" s="3"/>
      <c r="Z59" s="3"/>
      <c r="AA59" s="3"/>
      <c r="AB59" s="3"/>
    </row>
    <row r="60" spans="1:28" ht="26.1" hidden="1" customHeight="1">
      <c r="A60" s="70" t="s">
        <v>51</v>
      </c>
      <c r="B60" s="70"/>
      <c r="C60" s="70"/>
      <c r="D60" s="2">
        <f>SUM(D58:D59)</f>
        <v>0</v>
      </c>
      <c r="E60" s="2">
        <f t="shared" ref="E60:U60" si="45">SUM(E58:E59)</f>
        <v>0</v>
      </c>
      <c r="F60" s="4" t="e">
        <f t="shared" si="11"/>
        <v>#DIV/0!</v>
      </c>
      <c r="G60" s="2">
        <f t="shared" si="45"/>
        <v>0</v>
      </c>
      <c r="H60" s="2">
        <f t="shared" si="45"/>
        <v>0</v>
      </c>
      <c r="I60" s="4" t="e">
        <f t="shared" si="3"/>
        <v>#DIV/0!</v>
      </c>
      <c r="J60" s="3">
        <f t="shared" si="45"/>
        <v>0</v>
      </c>
      <c r="K60" s="3">
        <f t="shared" si="45"/>
        <v>0</v>
      </c>
      <c r="L60" s="4" t="e">
        <f t="shared" si="4"/>
        <v>#DIV/0!</v>
      </c>
      <c r="M60" s="8">
        <f t="shared" si="45"/>
        <v>0</v>
      </c>
      <c r="N60" s="8">
        <f t="shared" si="45"/>
        <v>0</v>
      </c>
      <c r="O60" s="3">
        <f t="shared" si="45"/>
        <v>0</v>
      </c>
      <c r="P60" s="8">
        <f t="shared" si="45"/>
        <v>0</v>
      </c>
      <c r="Q60" s="3">
        <f t="shared" si="45"/>
        <v>0</v>
      </c>
      <c r="R60" s="3">
        <f t="shared" si="45"/>
        <v>0</v>
      </c>
      <c r="S60" s="3"/>
      <c r="T60" s="3">
        <f t="shared" si="45"/>
        <v>0</v>
      </c>
      <c r="U60" s="3">
        <f t="shared" si="45"/>
        <v>0</v>
      </c>
      <c r="V60" s="3">
        <f t="shared" si="42"/>
        <v>0</v>
      </c>
      <c r="W60" s="3">
        <f t="shared" si="43"/>
        <v>0</v>
      </c>
      <c r="X60" s="3" t="e">
        <f t="shared" ref="X60" si="46">(W60/V60)*100</f>
        <v>#DIV/0!</v>
      </c>
      <c r="Y60" s="3">
        <f>SUM(Y58:Y59)</f>
        <v>0</v>
      </c>
      <c r="Z60" s="3">
        <f t="shared" ref="Z60:AB60" si="47">SUM(Z58:Z59)</f>
        <v>0</v>
      </c>
      <c r="AA60" s="3">
        <f t="shared" si="47"/>
        <v>0</v>
      </c>
      <c r="AB60" s="3">
        <f t="shared" si="47"/>
        <v>0</v>
      </c>
    </row>
    <row r="61" spans="1:28" ht="26.1" hidden="1" customHeight="1">
      <c r="A61" s="1">
        <v>43</v>
      </c>
      <c r="B61" s="68" t="s">
        <v>35</v>
      </c>
      <c r="C61" s="24" t="s">
        <v>12</v>
      </c>
      <c r="D61" s="2"/>
      <c r="E61" s="2"/>
      <c r="F61" s="4" t="e">
        <f t="shared" si="11"/>
        <v>#DIV/0!</v>
      </c>
      <c r="G61" s="2"/>
      <c r="H61" s="2"/>
      <c r="I61" s="4" t="e">
        <f t="shared" si="3"/>
        <v>#DIV/0!</v>
      </c>
      <c r="J61" s="3"/>
      <c r="K61" s="3"/>
      <c r="L61" s="4" t="e">
        <f t="shared" si="4"/>
        <v>#DIV/0!</v>
      </c>
      <c r="M61" s="3"/>
      <c r="N61" s="3">
        <f>W61*4%</f>
        <v>0</v>
      </c>
      <c r="O61" s="3">
        <f t="shared" si="6"/>
        <v>0</v>
      </c>
      <c r="P61" s="8"/>
      <c r="Q61" s="3">
        <f t="shared" si="21"/>
        <v>0</v>
      </c>
      <c r="R61" s="3">
        <f>O61</f>
        <v>0</v>
      </c>
      <c r="S61" s="3"/>
      <c r="T61" s="3"/>
      <c r="U61" s="3">
        <f>O61-Y61</f>
        <v>0</v>
      </c>
      <c r="V61" s="3">
        <f t="shared" si="42"/>
        <v>0</v>
      </c>
      <c r="W61" s="3">
        <f t="shared" si="43"/>
        <v>0</v>
      </c>
      <c r="X61" s="3" t="e">
        <f t="shared" si="44"/>
        <v>#DIV/0!</v>
      </c>
      <c r="Y61" s="3"/>
      <c r="Z61" s="3"/>
      <c r="AA61" s="3"/>
      <c r="AB61" s="3"/>
    </row>
    <row r="62" spans="1:28" ht="26.1" hidden="1" customHeight="1">
      <c r="A62" s="1">
        <v>44</v>
      </c>
      <c r="B62" s="68"/>
      <c r="C62" s="24" t="s">
        <v>54</v>
      </c>
      <c r="D62" s="2"/>
      <c r="E62" s="2"/>
      <c r="F62" s="4" t="e">
        <f t="shared" si="11"/>
        <v>#DIV/0!</v>
      </c>
      <c r="G62" s="2"/>
      <c r="H62" s="2"/>
      <c r="I62" s="4" t="e">
        <f t="shared" si="3"/>
        <v>#DIV/0!</v>
      </c>
      <c r="J62" s="3"/>
      <c r="K62" s="3"/>
      <c r="L62" s="4" t="e">
        <f t="shared" si="4"/>
        <v>#DIV/0!</v>
      </c>
      <c r="M62" s="3"/>
      <c r="N62" s="3">
        <f>W62*4%</f>
        <v>0</v>
      </c>
      <c r="O62" s="3">
        <f t="shared" si="6"/>
        <v>0</v>
      </c>
      <c r="P62" s="8"/>
      <c r="Q62" s="3">
        <f t="shared" si="21"/>
        <v>0</v>
      </c>
      <c r="R62" s="3">
        <f t="shared" ref="R62:R65" si="48">O62</f>
        <v>0</v>
      </c>
      <c r="S62" s="3"/>
      <c r="T62" s="3"/>
      <c r="U62" s="3">
        <f>O62-Y62</f>
        <v>0</v>
      </c>
      <c r="V62" s="3">
        <f t="shared" si="42"/>
        <v>0</v>
      </c>
      <c r="W62" s="3">
        <f t="shared" si="43"/>
        <v>0</v>
      </c>
      <c r="X62" s="3" t="e">
        <f t="shared" si="44"/>
        <v>#DIV/0!</v>
      </c>
      <c r="Y62" s="3"/>
      <c r="Z62" s="3"/>
      <c r="AA62" s="3"/>
      <c r="AB62" s="3"/>
    </row>
    <row r="63" spans="1:28" ht="26.1" hidden="1" customHeight="1">
      <c r="A63" s="1">
        <v>45</v>
      </c>
      <c r="B63" s="68"/>
      <c r="C63" s="24" t="s">
        <v>55</v>
      </c>
      <c r="D63" s="2"/>
      <c r="E63" s="2"/>
      <c r="F63" s="4" t="e">
        <f t="shared" si="11"/>
        <v>#DIV/0!</v>
      </c>
      <c r="G63" s="2"/>
      <c r="H63" s="2"/>
      <c r="I63" s="4" t="e">
        <f t="shared" si="3"/>
        <v>#DIV/0!</v>
      </c>
      <c r="J63" s="3"/>
      <c r="K63" s="3"/>
      <c r="L63" s="4" t="e">
        <f t="shared" si="4"/>
        <v>#DIV/0!</v>
      </c>
      <c r="M63" s="3"/>
      <c r="N63" s="3">
        <f>W63*4%</f>
        <v>0</v>
      </c>
      <c r="O63" s="3">
        <f t="shared" si="6"/>
        <v>0</v>
      </c>
      <c r="P63" s="8"/>
      <c r="Q63" s="3">
        <f t="shared" si="21"/>
        <v>0</v>
      </c>
      <c r="R63" s="3">
        <f t="shared" si="48"/>
        <v>0</v>
      </c>
      <c r="S63" s="3"/>
      <c r="T63" s="3"/>
      <c r="U63" s="3">
        <f>O63-Y63</f>
        <v>0</v>
      </c>
      <c r="V63" s="3">
        <f t="shared" si="42"/>
        <v>0</v>
      </c>
      <c r="W63" s="3">
        <f t="shared" si="43"/>
        <v>0</v>
      </c>
      <c r="X63" s="3" t="e">
        <f t="shared" si="44"/>
        <v>#DIV/0!</v>
      </c>
      <c r="Y63" s="3"/>
      <c r="Z63" s="3"/>
      <c r="AA63" s="3"/>
      <c r="AB63" s="3"/>
    </row>
    <row r="64" spans="1:28" ht="26.1" hidden="1" customHeight="1">
      <c r="A64" s="1">
        <v>46</v>
      </c>
      <c r="B64" s="68"/>
      <c r="C64" s="24" t="s">
        <v>13</v>
      </c>
      <c r="D64" s="2"/>
      <c r="E64" s="2"/>
      <c r="F64" s="4" t="e">
        <f t="shared" si="11"/>
        <v>#DIV/0!</v>
      </c>
      <c r="G64" s="2"/>
      <c r="H64" s="2"/>
      <c r="I64" s="4" t="e">
        <f t="shared" si="3"/>
        <v>#DIV/0!</v>
      </c>
      <c r="J64" s="3"/>
      <c r="K64" s="3"/>
      <c r="L64" s="4" t="e">
        <f t="shared" si="4"/>
        <v>#DIV/0!</v>
      </c>
      <c r="M64" s="3"/>
      <c r="N64" s="3">
        <f>W64*4%</f>
        <v>0</v>
      </c>
      <c r="O64" s="3">
        <f t="shared" si="6"/>
        <v>0</v>
      </c>
      <c r="P64" s="8"/>
      <c r="Q64" s="3">
        <f t="shared" si="21"/>
        <v>0</v>
      </c>
      <c r="R64" s="3">
        <f t="shared" si="48"/>
        <v>0</v>
      </c>
      <c r="S64" s="3"/>
      <c r="T64" s="3"/>
      <c r="U64" s="3">
        <f>O64-Y64</f>
        <v>0</v>
      </c>
      <c r="V64" s="3">
        <f t="shared" si="42"/>
        <v>0</v>
      </c>
      <c r="W64" s="3">
        <f t="shared" si="43"/>
        <v>0</v>
      </c>
      <c r="X64" s="3" t="e">
        <f t="shared" si="44"/>
        <v>#DIV/0!</v>
      </c>
      <c r="Y64" s="3"/>
      <c r="Z64" s="3"/>
      <c r="AA64" s="3"/>
      <c r="AB64" s="3"/>
    </row>
    <row r="65" spans="1:28" ht="26.1" hidden="1" customHeight="1">
      <c r="A65" s="1">
        <v>47</v>
      </c>
      <c r="B65" s="68"/>
      <c r="C65" s="24" t="s">
        <v>14</v>
      </c>
      <c r="D65" s="2"/>
      <c r="E65" s="2"/>
      <c r="F65" s="4" t="e">
        <f t="shared" si="11"/>
        <v>#DIV/0!</v>
      </c>
      <c r="G65" s="2"/>
      <c r="H65" s="2"/>
      <c r="I65" s="4" t="e">
        <f t="shared" si="3"/>
        <v>#DIV/0!</v>
      </c>
      <c r="J65" s="3"/>
      <c r="K65" s="3"/>
      <c r="L65" s="4" t="e">
        <f t="shared" si="4"/>
        <v>#DIV/0!</v>
      </c>
      <c r="M65" s="3"/>
      <c r="N65" s="3">
        <f>W65*4%</f>
        <v>0</v>
      </c>
      <c r="O65" s="3">
        <f t="shared" si="6"/>
        <v>0</v>
      </c>
      <c r="P65" s="8"/>
      <c r="Q65" s="3">
        <f t="shared" si="21"/>
        <v>0</v>
      </c>
      <c r="R65" s="3">
        <f t="shared" si="48"/>
        <v>0</v>
      </c>
      <c r="S65" s="3"/>
      <c r="T65" s="3"/>
      <c r="U65" s="3">
        <f>O65-Y65</f>
        <v>0</v>
      </c>
      <c r="V65" s="3">
        <f t="shared" si="42"/>
        <v>0</v>
      </c>
      <c r="W65" s="3">
        <f t="shared" si="43"/>
        <v>0</v>
      </c>
      <c r="X65" s="3" t="e">
        <f t="shared" si="44"/>
        <v>#DIV/0!</v>
      </c>
      <c r="Y65" s="3"/>
      <c r="Z65" s="3"/>
      <c r="AA65" s="3"/>
      <c r="AB65" s="3"/>
    </row>
    <row r="66" spans="1:28" ht="26.1" hidden="1" customHeight="1">
      <c r="A66" s="70" t="s">
        <v>51</v>
      </c>
      <c r="B66" s="70"/>
      <c r="C66" s="70"/>
      <c r="D66" s="2">
        <f>SUM(D61:D65)</f>
        <v>0</v>
      </c>
      <c r="E66" s="2">
        <f t="shared" ref="E66:AB66" si="49">SUM(E61:E65)</f>
        <v>0</v>
      </c>
      <c r="F66" s="4" t="e">
        <f t="shared" si="11"/>
        <v>#DIV/0!</v>
      </c>
      <c r="G66" s="2">
        <f t="shared" si="49"/>
        <v>0</v>
      </c>
      <c r="H66" s="2">
        <f t="shared" si="49"/>
        <v>0</v>
      </c>
      <c r="I66" s="4" t="e">
        <f t="shared" si="3"/>
        <v>#DIV/0!</v>
      </c>
      <c r="J66" s="3">
        <f t="shared" si="49"/>
        <v>0</v>
      </c>
      <c r="K66" s="3">
        <f t="shared" si="49"/>
        <v>0</v>
      </c>
      <c r="L66" s="4" t="e">
        <f t="shared" si="4"/>
        <v>#DIV/0!</v>
      </c>
      <c r="M66" s="8">
        <f t="shared" si="49"/>
        <v>0</v>
      </c>
      <c r="N66" s="8">
        <f t="shared" si="49"/>
        <v>0</v>
      </c>
      <c r="O66" s="3">
        <f t="shared" si="49"/>
        <v>0</v>
      </c>
      <c r="P66" s="8">
        <f t="shared" si="49"/>
        <v>0</v>
      </c>
      <c r="Q66" s="3">
        <f t="shared" si="49"/>
        <v>0</v>
      </c>
      <c r="R66" s="3">
        <f t="shared" si="49"/>
        <v>0</v>
      </c>
      <c r="S66" s="3"/>
      <c r="T66" s="3">
        <f t="shared" si="49"/>
        <v>0</v>
      </c>
      <c r="U66" s="3">
        <f t="shared" si="49"/>
        <v>0</v>
      </c>
      <c r="V66" s="3">
        <f t="shared" si="42"/>
        <v>0</v>
      </c>
      <c r="W66" s="3">
        <f t="shared" si="43"/>
        <v>0</v>
      </c>
      <c r="X66" s="3" t="e">
        <f t="shared" ref="X66" si="50">(W66/V66)*100</f>
        <v>#DIV/0!</v>
      </c>
      <c r="Y66" s="3">
        <f t="shared" si="49"/>
        <v>0</v>
      </c>
      <c r="Z66" s="3">
        <f t="shared" si="49"/>
        <v>0</v>
      </c>
      <c r="AA66" s="3">
        <f t="shared" si="49"/>
        <v>0</v>
      </c>
      <c r="AB66" s="3">
        <f t="shared" si="49"/>
        <v>0</v>
      </c>
    </row>
    <row r="67" spans="1:28" ht="26.1" hidden="1" customHeight="1">
      <c r="A67" s="1">
        <v>48</v>
      </c>
      <c r="B67" s="68" t="s">
        <v>36</v>
      </c>
      <c r="C67" s="24" t="s">
        <v>15</v>
      </c>
      <c r="D67" s="2"/>
      <c r="E67" s="2"/>
      <c r="F67" s="4" t="e">
        <f t="shared" si="11"/>
        <v>#DIV/0!</v>
      </c>
      <c r="G67" s="2"/>
      <c r="H67" s="2"/>
      <c r="I67" s="4" t="e">
        <f t="shared" si="3"/>
        <v>#DIV/0!</v>
      </c>
      <c r="J67" s="3"/>
      <c r="K67" s="3"/>
      <c r="L67" s="4" t="e">
        <f t="shared" si="4"/>
        <v>#DIV/0!</v>
      </c>
      <c r="M67" s="3"/>
      <c r="N67" s="3">
        <f>W67*4%</f>
        <v>0</v>
      </c>
      <c r="O67" s="3">
        <f t="shared" si="6"/>
        <v>0</v>
      </c>
      <c r="P67" s="8"/>
      <c r="Q67" s="3">
        <f t="shared" si="21"/>
        <v>0</v>
      </c>
      <c r="R67" s="3">
        <f>O67</f>
        <v>0</v>
      </c>
      <c r="S67" s="3"/>
      <c r="T67" s="3"/>
      <c r="U67" s="3">
        <f>O67-Y67</f>
        <v>0</v>
      </c>
      <c r="V67" s="3">
        <f t="shared" si="42"/>
        <v>0</v>
      </c>
      <c r="W67" s="3">
        <f t="shared" si="43"/>
        <v>0</v>
      </c>
      <c r="X67" s="3" t="e">
        <f t="shared" si="44"/>
        <v>#DIV/0!</v>
      </c>
      <c r="Y67" s="3"/>
      <c r="Z67" s="3"/>
      <c r="AA67" s="3"/>
      <c r="AB67" s="3"/>
    </row>
    <row r="68" spans="1:28" ht="26.1" hidden="1" customHeight="1">
      <c r="A68" s="1">
        <v>49</v>
      </c>
      <c r="B68" s="68"/>
      <c r="C68" s="24" t="s">
        <v>57</v>
      </c>
      <c r="D68" s="2"/>
      <c r="E68" s="2"/>
      <c r="F68" s="4" t="e">
        <f t="shared" si="11"/>
        <v>#DIV/0!</v>
      </c>
      <c r="G68" s="2"/>
      <c r="H68" s="2"/>
      <c r="I68" s="4" t="e">
        <f t="shared" si="3"/>
        <v>#DIV/0!</v>
      </c>
      <c r="J68" s="3"/>
      <c r="K68" s="3"/>
      <c r="L68" s="4" t="e">
        <f t="shared" si="4"/>
        <v>#DIV/0!</v>
      </c>
      <c r="M68" s="3"/>
      <c r="N68" s="3">
        <f>W68*4%</f>
        <v>0</v>
      </c>
      <c r="O68" s="3">
        <f t="shared" si="6"/>
        <v>0</v>
      </c>
      <c r="P68" s="8"/>
      <c r="Q68" s="3">
        <f t="shared" si="21"/>
        <v>0</v>
      </c>
      <c r="R68" s="3">
        <f t="shared" ref="R68:R69" si="51">O68</f>
        <v>0</v>
      </c>
      <c r="S68" s="3"/>
      <c r="T68" s="3"/>
      <c r="U68" s="3">
        <f>O68-Y68</f>
        <v>0</v>
      </c>
      <c r="V68" s="3">
        <f t="shared" si="42"/>
        <v>0</v>
      </c>
      <c r="W68" s="3">
        <f t="shared" si="43"/>
        <v>0</v>
      </c>
      <c r="X68" s="3" t="e">
        <f t="shared" si="44"/>
        <v>#DIV/0!</v>
      </c>
      <c r="Y68" s="3"/>
      <c r="Z68" s="3"/>
      <c r="AA68" s="3"/>
      <c r="AB68" s="3"/>
    </row>
    <row r="69" spans="1:28" ht="26.1" hidden="1" customHeight="1">
      <c r="A69" s="1">
        <v>50</v>
      </c>
      <c r="B69" s="68"/>
      <c r="C69" s="24" t="s">
        <v>16</v>
      </c>
      <c r="D69" s="2"/>
      <c r="E69" s="2"/>
      <c r="F69" s="4" t="e">
        <f t="shared" si="11"/>
        <v>#DIV/0!</v>
      </c>
      <c r="G69" s="2"/>
      <c r="H69" s="2"/>
      <c r="I69" s="4" t="e">
        <f t="shared" si="3"/>
        <v>#DIV/0!</v>
      </c>
      <c r="J69" s="3"/>
      <c r="K69" s="3"/>
      <c r="L69" s="4" t="e">
        <f t="shared" si="4"/>
        <v>#DIV/0!</v>
      </c>
      <c r="M69" s="3"/>
      <c r="N69" s="3">
        <f>W69*4%</f>
        <v>0</v>
      </c>
      <c r="O69" s="3">
        <f t="shared" si="6"/>
        <v>0</v>
      </c>
      <c r="P69" s="8"/>
      <c r="Q69" s="3">
        <f t="shared" si="21"/>
        <v>0</v>
      </c>
      <c r="R69" s="3">
        <f t="shared" si="51"/>
        <v>0</v>
      </c>
      <c r="S69" s="3"/>
      <c r="T69" s="3"/>
      <c r="U69" s="3">
        <f>O69-Y69</f>
        <v>0</v>
      </c>
      <c r="V69" s="3">
        <f t="shared" si="42"/>
        <v>0</v>
      </c>
      <c r="W69" s="3">
        <f t="shared" si="43"/>
        <v>0</v>
      </c>
      <c r="X69" s="3" t="e">
        <f t="shared" si="44"/>
        <v>#DIV/0!</v>
      </c>
      <c r="Y69" s="3"/>
      <c r="Z69" s="3"/>
      <c r="AA69" s="3"/>
      <c r="AB69" s="3"/>
    </row>
    <row r="70" spans="1:28" ht="26.1" hidden="1" customHeight="1">
      <c r="A70" s="70" t="s">
        <v>51</v>
      </c>
      <c r="B70" s="70"/>
      <c r="C70" s="70"/>
      <c r="D70" s="2">
        <f>SUM(D67:D69)</f>
        <v>0</v>
      </c>
      <c r="E70" s="2">
        <f t="shared" ref="E70:AB70" si="52">SUM(E67:E69)</f>
        <v>0</v>
      </c>
      <c r="F70" s="4" t="e">
        <f t="shared" si="11"/>
        <v>#DIV/0!</v>
      </c>
      <c r="G70" s="2">
        <f t="shared" si="52"/>
        <v>0</v>
      </c>
      <c r="H70" s="2">
        <f t="shared" si="52"/>
        <v>0</v>
      </c>
      <c r="I70" s="4" t="e">
        <f t="shared" si="3"/>
        <v>#DIV/0!</v>
      </c>
      <c r="J70" s="3">
        <f t="shared" si="52"/>
        <v>0</v>
      </c>
      <c r="K70" s="3">
        <f t="shared" si="52"/>
        <v>0</v>
      </c>
      <c r="L70" s="4" t="e">
        <f t="shared" si="4"/>
        <v>#DIV/0!</v>
      </c>
      <c r="M70" s="8">
        <f t="shared" si="52"/>
        <v>0</v>
      </c>
      <c r="N70" s="8">
        <f t="shared" si="52"/>
        <v>0</v>
      </c>
      <c r="O70" s="3">
        <f t="shared" si="52"/>
        <v>0</v>
      </c>
      <c r="P70" s="8">
        <f t="shared" si="52"/>
        <v>0</v>
      </c>
      <c r="Q70" s="3">
        <f t="shared" si="52"/>
        <v>0</v>
      </c>
      <c r="R70" s="3">
        <f t="shared" si="52"/>
        <v>0</v>
      </c>
      <c r="S70" s="3"/>
      <c r="T70" s="3">
        <f t="shared" si="52"/>
        <v>0</v>
      </c>
      <c r="U70" s="3">
        <f t="shared" si="52"/>
        <v>0</v>
      </c>
      <c r="V70" s="3">
        <f>SUM(V67:V69)</f>
        <v>0</v>
      </c>
      <c r="W70" s="3">
        <f>SUM(W67:W69)</f>
        <v>0</v>
      </c>
      <c r="X70" s="3" t="e">
        <f t="shared" ref="X70" si="53">(W70/V70)*100</f>
        <v>#DIV/0!</v>
      </c>
      <c r="Y70" s="3">
        <f t="shared" si="52"/>
        <v>0</v>
      </c>
      <c r="Z70" s="3">
        <f t="shared" si="52"/>
        <v>0</v>
      </c>
      <c r="AA70" s="3">
        <f t="shared" si="52"/>
        <v>0</v>
      </c>
      <c r="AB70" s="3">
        <f t="shared" si="52"/>
        <v>0</v>
      </c>
    </row>
    <row r="71" spans="1:28" ht="26.1" hidden="1" customHeight="1">
      <c r="A71" s="1">
        <v>51</v>
      </c>
      <c r="B71" s="19" t="s">
        <v>37</v>
      </c>
      <c r="C71" s="24" t="s">
        <v>17</v>
      </c>
      <c r="D71" s="2"/>
      <c r="E71" s="2"/>
      <c r="F71" s="4" t="e">
        <f t="shared" si="11"/>
        <v>#DIV/0!</v>
      </c>
      <c r="G71" s="2"/>
      <c r="H71" s="2"/>
      <c r="I71" s="4" t="e">
        <f t="shared" si="3"/>
        <v>#DIV/0!</v>
      </c>
      <c r="J71" s="3"/>
      <c r="K71" s="3"/>
      <c r="L71" s="4" t="e">
        <f t="shared" si="4"/>
        <v>#DIV/0!</v>
      </c>
      <c r="M71" s="3"/>
      <c r="N71" s="3">
        <f t="shared" ref="N71:N76" si="54">W71*4%</f>
        <v>0</v>
      </c>
      <c r="O71" s="3">
        <f t="shared" ref="O71:O80" si="55">M71+N71</f>
        <v>0</v>
      </c>
      <c r="P71" s="8"/>
      <c r="Q71" s="3">
        <f t="shared" si="21"/>
        <v>0</v>
      </c>
      <c r="R71" s="3">
        <f>O71</f>
        <v>0</v>
      </c>
      <c r="S71" s="3"/>
      <c r="T71" s="3"/>
      <c r="U71" s="3">
        <f t="shared" ref="U71:U76" si="56">O71-Y71</f>
        <v>0</v>
      </c>
      <c r="V71" s="3">
        <f>W71+AA71</f>
        <v>0</v>
      </c>
      <c r="W71" s="3">
        <f t="shared" ref="W71:W76" si="57">T71-Y71</f>
        <v>0</v>
      </c>
      <c r="X71" s="3" t="e">
        <f t="shared" si="44"/>
        <v>#DIV/0!</v>
      </c>
      <c r="Y71" s="3"/>
      <c r="Z71" s="3"/>
      <c r="AA71" s="3"/>
      <c r="AB71" s="3"/>
    </row>
    <row r="72" spans="1:28" ht="26.1" hidden="1" customHeight="1">
      <c r="A72" s="1">
        <v>52</v>
      </c>
      <c r="B72" s="68" t="s">
        <v>38</v>
      </c>
      <c r="C72" s="24" t="s">
        <v>18</v>
      </c>
      <c r="D72" s="2"/>
      <c r="E72" s="2"/>
      <c r="F72" s="4" t="e">
        <f t="shared" si="11"/>
        <v>#DIV/0!</v>
      </c>
      <c r="G72" s="2"/>
      <c r="H72" s="2"/>
      <c r="I72" s="4" t="e">
        <f t="shared" si="3"/>
        <v>#DIV/0!</v>
      </c>
      <c r="J72" s="3"/>
      <c r="K72" s="3"/>
      <c r="L72" s="4" t="e">
        <f t="shared" si="4"/>
        <v>#DIV/0!</v>
      </c>
      <c r="M72" s="3"/>
      <c r="N72" s="3">
        <f t="shared" si="54"/>
        <v>0</v>
      </c>
      <c r="O72" s="3">
        <f t="shared" si="55"/>
        <v>0</v>
      </c>
      <c r="P72" s="8"/>
      <c r="Q72" s="3">
        <f t="shared" si="21"/>
        <v>0</v>
      </c>
      <c r="R72" s="3">
        <f t="shared" ref="R72:R76" si="58">O72</f>
        <v>0</v>
      </c>
      <c r="S72" s="3"/>
      <c r="T72" s="3"/>
      <c r="U72" s="3">
        <f t="shared" si="56"/>
        <v>0</v>
      </c>
      <c r="V72" s="3">
        <f>AB72+W72</f>
        <v>0</v>
      </c>
      <c r="W72" s="3">
        <f t="shared" si="57"/>
        <v>0</v>
      </c>
      <c r="X72" s="3" t="e">
        <f t="shared" si="44"/>
        <v>#DIV/0!</v>
      </c>
      <c r="Y72" s="3"/>
      <c r="Z72" s="3"/>
      <c r="AA72" s="3"/>
      <c r="AB72" s="3"/>
    </row>
    <row r="73" spans="1:28" ht="26.1" hidden="1" customHeight="1">
      <c r="A73" s="1">
        <v>53</v>
      </c>
      <c r="B73" s="68"/>
      <c r="C73" s="24" t="s">
        <v>19</v>
      </c>
      <c r="D73" s="2"/>
      <c r="E73" s="2"/>
      <c r="F73" s="4" t="e">
        <f t="shared" si="11"/>
        <v>#DIV/0!</v>
      </c>
      <c r="G73" s="2"/>
      <c r="H73" s="2"/>
      <c r="I73" s="4" t="e">
        <f t="shared" si="3"/>
        <v>#DIV/0!</v>
      </c>
      <c r="J73" s="3"/>
      <c r="K73" s="3"/>
      <c r="L73" s="4" t="e">
        <f t="shared" si="4"/>
        <v>#DIV/0!</v>
      </c>
      <c r="M73" s="3"/>
      <c r="N73" s="3">
        <f t="shared" si="54"/>
        <v>0</v>
      </c>
      <c r="O73" s="3">
        <f t="shared" si="55"/>
        <v>0</v>
      </c>
      <c r="P73" s="8"/>
      <c r="Q73" s="3">
        <f t="shared" si="21"/>
        <v>0</v>
      </c>
      <c r="R73" s="3">
        <f t="shared" si="58"/>
        <v>0</v>
      </c>
      <c r="S73" s="3"/>
      <c r="T73" s="3"/>
      <c r="U73" s="3">
        <f t="shared" si="56"/>
        <v>0</v>
      </c>
      <c r="V73" s="3">
        <f>AB73+W73</f>
        <v>0</v>
      </c>
      <c r="W73" s="3">
        <f t="shared" si="57"/>
        <v>0</v>
      </c>
      <c r="X73" s="3" t="e">
        <f t="shared" si="44"/>
        <v>#DIV/0!</v>
      </c>
      <c r="Y73" s="3"/>
      <c r="Z73" s="3"/>
      <c r="AA73" s="3"/>
      <c r="AB73" s="3"/>
    </row>
    <row r="74" spans="1:28" ht="26.1" hidden="1" customHeight="1">
      <c r="A74" s="1">
        <v>54</v>
      </c>
      <c r="B74" s="68"/>
      <c r="C74" s="24" t="s">
        <v>20</v>
      </c>
      <c r="D74" s="2"/>
      <c r="E74" s="2"/>
      <c r="F74" s="4" t="e">
        <f t="shared" si="11"/>
        <v>#DIV/0!</v>
      </c>
      <c r="G74" s="2"/>
      <c r="H74" s="2"/>
      <c r="I74" s="4" t="e">
        <f t="shared" ref="I74:I82" si="59">H74/G74*100</f>
        <v>#DIV/0!</v>
      </c>
      <c r="J74" s="3"/>
      <c r="K74" s="3"/>
      <c r="L74" s="4" t="e">
        <f t="shared" ref="L74:L82" si="60">K74/J74*100</f>
        <v>#DIV/0!</v>
      </c>
      <c r="M74" s="3"/>
      <c r="N74" s="3">
        <f t="shared" si="54"/>
        <v>0</v>
      </c>
      <c r="O74" s="3">
        <f t="shared" si="55"/>
        <v>0</v>
      </c>
      <c r="P74" s="8"/>
      <c r="Q74" s="3">
        <f t="shared" si="21"/>
        <v>0</v>
      </c>
      <c r="R74" s="3">
        <f t="shared" si="58"/>
        <v>0</v>
      </c>
      <c r="S74" s="3"/>
      <c r="T74" s="3"/>
      <c r="U74" s="3">
        <f t="shared" si="56"/>
        <v>0</v>
      </c>
      <c r="V74" s="3">
        <f>AB74+W74</f>
        <v>0</v>
      </c>
      <c r="W74" s="3">
        <f t="shared" si="57"/>
        <v>0</v>
      </c>
      <c r="X74" s="3" t="e">
        <f t="shared" ref="X74:X80" si="61">W74/V74*100</f>
        <v>#DIV/0!</v>
      </c>
      <c r="Y74" s="3"/>
      <c r="Z74" s="3"/>
      <c r="AA74" s="3"/>
      <c r="AB74" s="3"/>
    </row>
    <row r="75" spans="1:28" ht="26.1" hidden="1" customHeight="1">
      <c r="A75" s="1">
        <v>55</v>
      </c>
      <c r="B75" s="68"/>
      <c r="C75" s="24" t="s">
        <v>58</v>
      </c>
      <c r="D75" s="2"/>
      <c r="E75" s="2"/>
      <c r="F75" s="4" t="e">
        <f t="shared" ref="F75:F82" si="62">E75/D75*100</f>
        <v>#DIV/0!</v>
      </c>
      <c r="G75" s="2"/>
      <c r="H75" s="2"/>
      <c r="I75" s="4" t="e">
        <f t="shared" si="59"/>
        <v>#DIV/0!</v>
      </c>
      <c r="J75" s="3"/>
      <c r="K75" s="3"/>
      <c r="L75" s="4" t="e">
        <f t="shared" si="60"/>
        <v>#DIV/0!</v>
      </c>
      <c r="M75" s="3"/>
      <c r="N75" s="3">
        <f t="shared" si="54"/>
        <v>0</v>
      </c>
      <c r="O75" s="3">
        <f t="shared" si="55"/>
        <v>0</v>
      </c>
      <c r="P75" s="8"/>
      <c r="Q75" s="3">
        <f t="shared" si="21"/>
        <v>0</v>
      </c>
      <c r="R75" s="3">
        <f t="shared" si="58"/>
        <v>0</v>
      </c>
      <c r="S75" s="3"/>
      <c r="T75" s="3"/>
      <c r="U75" s="3">
        <f t="shared" si="56"/>
        <v>0</v>
      </c>
      <c r="V75" s="3">
        <f>AB75+W75</f>
        <v>0</v>
      </c>
      <c r="W75" s="3">
        <f t="shared" si="57"/>
        <v>0</v>
      </c>
      <c r="X75" s="3" t="e">
        <f t="shared" si="61"/>
        <v>#DIV/0!</v>
      </c>
      <c r="Y75" s="3"/>
      <c r="Z75" s="3"/>
      <c r="AA75" s="3"/>
      <c r="AB75" s="3"/>
    </row>
    <row r="76" spans="1:28" ht="26.1" hidden="1" customHeight="1">
      <c r="A76" s="1">
        <v>56</v>
      </c>
      <c r="B76" s="68"/>
      <c r="C76" s="24" t="s">
        <v>59</v>
      </c>
      <c r="D76" s="2"/>
      <c r="E76" s="2"/>
      <c r="F76" s="4" t="e">
        <f t="shared" si="62"/>
        <v>#DIV/0!</v>
      </c>
      <c r="G76" s="2"/>
      <c r="H76" s="2"/>
      <c r="I76" s="4" t="e">
        <f t="shared" si="59"/>
        <v>#DIV/0!</v>
      </c>
      <c r="J76" s="3"/>
      <c r="K76" s="3"/>
      <c r="L76" s="4" t="e">
        <f t="shared" si="60"/>
        <v>#DIV/0!</v>
      </c>
      <c r="M76" s="3"/>
      <c r="N76" s="3">
        <f t="shared" si="54"/>
        <v>0</v>
      </c>
      <c r="O76" s="3">
        <f t="shared" si="55"/>
        <v>0</v>
      </c>
      <c r="P76" s="8"/>
      <c r="Q76" s="3">
        <f t="shared" si="21"/>
        <v>0</v>
      </c>
      <c r="R76" s="3">
        <f t="shared" si="58"/>
        <v>0</v>
      </c>
      <c r="S76" s="3"/>
      <c r="T76" s="3"/>
      <c r="U76" s="3">
        <f t="shared" si="56"/>
        <v>0</v>
      </c>
      <c r="V76" s="3">
        <f>AB76+W76</f>
        <v>0</v>
      </c>
      <c r="W76" s="3">
        <f t="shared" si="57"/>
        <v>0</v>
      </c>
      <c r="X76" s="3" t="e">
        <f t="shared" si="61"/>
        <v>#DIV/0!</v>
      </c>
      <c r="Y76" s="3"/>
      <c r="Z76" s="3"/>
      <c r="AA76" s="3"/>
      <c r="AB76" s="3"/>
    </row>
    <row r="77" spans="1:28" ht="26.1" hidden="1" customHeight="1">
      <c r="A77" s="70" t="s">
        <v>51</v>
      </c>
      <c r="B77" s="70"/>
      <c r="C77" s="70"/>
      <c r="D77" s="2">
        <f>SUM(D72:D76)</f>
        <v>0</v>
      </c>
      <c r="E77" s="2">
        <f t="shared" ref="E77:U77" si="63">SUM(E72:E76)</f>
        <v>0</v>
      </c>
      <c r="F77" s="4" t="e">
        <f t="shared" si="62"/>
        <v>#DIV/0!</v>
      </c>
      <c r="G77" s="2">
        <f t="shared" si="63"/>
        <v>0</v>
      </c>
      <c r="H77" s="2">
        <f t="shared" si="63"/>
        <v>0</v>
      </c>
      <c r="I77" s="4" t="e">
        <f t="shared" si="59"/>
        <v>#DIV/0!</v>
      </c>
      <c r="J77" s="3">
        <f t="shared" si="63"/>
        <v>0</v>
      </c>
      <c r="K77" s="3">
        <f t="shared" si="63"/>
        <v>0</v>
      </c>
      <c r="L77" s="4" t="e">
        <f t="shared" si="60"/>
        <v>#DIV/0!</v>
      </c>
      <c r="M77" s="8">
        <f t="shared" si="63"/>
        <v>0</v>
      </c>
      <c r="N77" s="8">
        <f t="shared" si="63"/>
        <v>0</v>
      </c>
      <c r="O77" s="3">
        <f t="shared" si="63"/>
        <v>0</v>
      </c>
      <c r="P77" s="8">
        <f t="shared" si="63"/>
        <v>0</v>
      </c>
      <c r="Q77" s="3">
        <f t="shared" si="63"/>
        <v>0</v>
      </c>
      <c r="R77" s="3">
        <f t="shared" si="63"/>
        <v>0</v>
      </c>
      <c r="S77" s="3"/>
      <c r="T77" s="3">
        <f t="shared" si="63"/>
        <v>0</v>
      </c>
      <c r="U77" s="3">
        <f t="shared" si="63"/>
        <v>0</v>
      </c>
      <c r="V77" s="3">
        <f>SUM(V72:V76)</f>
        <v>0</v>
      </c>
      <c r="W77" s="3">
        <f>SUM(W72:W76)</f>
        <v>0</v>
      </c>
      <c r="X77" s="3" t="e">
        <f t="shared" ref="X77" si="64">(W77/V77)*100</f>
        <v>#DIV/0!</v>
      </c>
      <c r="Y77" s="3">
        <f>SUM(Y71:Y76)</f>
        <v>0</v>
      </c>
      <c r="Z77" s="3">
        <f t="shared" ref="Z77:AB77" si="65">SUM(Z71:Z76)</f>
        <v>0</v>
      </c>
      <c r="AA77" s="3">
        <f t="shared" si="65"/>
        <v>0</v>
      </c>
      <c r="AB77" s="3">
        <f t="shared" si="65"/>
        <v>0</v>
      </c>
    </row>
    <row r="78" spans="1:28" ht="26.1" hidden="1" customHeight="1">
      <c r="A78" s="1">
        <v>57</v>
      </c>
      <c r="B78" s="68" t="s">
        <v>39</v>
      </c>
      <c r="C78" s="24" t="s">
        <v>21</v>
      </c>
      <c r="D78" s="2"/>
      <c r="E78" s="2"/>
      <c r="F78" s="4" t="e">
        <f t="shared" si="62"/>
        <v>#DIV/0!</v>
      </c>
      <c r="G78" s="2"/>
      <c r="H78" s="2"/>
      <c r="I78" s="4" t="e">
        <f t="shared" si="59"/>
        <v>#DIV/0!</v>
      </c>
      <c r="J78" s="3"/>
      <c r="K78" s="3"/>
      <c r="L78" s="4" t="e">
        <f t="shared" si="60"/>
        <v>#DIV/0!</v>
      </c>
      <c r="M78" s="3"/>
      <c r="N78" s="3">
        <f>W78*4%</f>
        <v>0</v>
      </c>
      <c r="O78" s="3">
        <f t="shared" si="55"/>
        <v>0</v>
      </c>
      <c r="P78" s="8"/>
      <c r="Q78" s="3">
        <f t="shared" si="21"/>
        <v>0</v>
      </c>
      <c r="R78" s="3">
        <f>O78</f>
        <v>0</v>
      </c>
      <c r="S78" s="3"/>
      <c r="T78" s="3"/>
      <c r="U78" s="3">
        <f>O78-Y78</f>
        <v>0</v>
      </c>
      <c r="V78" s="3">
        <f>AB78+W78</f>
        <v>0</v>
      </c>
      <c r="W78" s="3">
        <f>T78-Y78</f>
        <v>0</v>
      </c>
      <c r="X78" s="3" t="e">
        <f t="shared" si="61"/>
        <v>#DIV/0!</v>
      </c>
      <c r="Y78" s="3"/>
      <c r="Z78" s="3"/>
      <c r="AA78" s="3"/>
      <c r="AB78" s="3"/>
    </row>
    <row r="79" spans="1:28" ht="26.1" hidden="1" customHeight="1">
      <c r="A79" s="1">
        <v>58</v>
      </c>
      <c r="B79" s="68"/>
      <c r="C79" s="24" t="s">
        <v>22</v>
      </c>
      <c r="D79" s="2"/>
      <c r="E79" s="2"/>
      <c r="F79" s="4" t="e">
        <f t="shared" si="62"/>
        <v>#DIV/0!</v>
      </c>
      <c r="G79" s="2"/>
      <c r="H79" s="2"/>
      <c r="I79" s="4" t="e">
        <f t="shared" si="59"/>
        <v>#DIV/0!</v>
      </c>
      <c r="J79" s="3"/>
      <c r="K79" s="3"/>
      <c r="L79" s="4" t="e">
        <f t="shared" si="60"/>
        <v>#DIV/0!</v>
      </c>
      <c r="M79" s="3"/>
      <c r="N79" s="3">
        <f>W79*4%</f>
        <v>0</v>
      </c>
      <c r="O79" s="3">
        <f t="shared" si="55"/>
        <v>0</v>
      </c>
      <c r="P79" s="8"/>
      <c r="Q79" s="3">
        <f t="shared" si="21"/>
        <v>0</v>
      </c>
      <c r="R79" s="3">
        <f t="shared" ref="R79:R80" si="66">O79</f>
        <v>0</v>
      </c>
      <c r="S79" s="3"/>
      <c r="T79" s="3"/>
      <c r="U79" s="3">
        <f>O79-Y79</f>
        <v>0</v>
      </c>
      <c r="V79" s="3">
        <f>AB79+W79</f>
        <v>0</v>
      </c>
      <c r="W79" s="3">
        <f>T79-Y79</f>
        <v>0</v>
      </c>
      <c r="X79" s="3" t="e">
        <f t="shared" si="61"/>
        <v>#DIV/0!</v>
      </c>
      <c r="Y79" s="3"/>
      <c r="Z79" s="3"/>
      <c r="AA79" s="3"/>
      <c r="AB79" s="3"/>
    </row>
    <row r="80" spans="1:28" ht="26.1" hidden="1" customHeight="1">
      <c r="A80" s="1">
        <v>59</v>
      </c>
      <c r="B80" s="68"/>
      <c r="C80" s="28" t="s">
        <v>23</v>
      </c>
      <c r="D80" s="2"/>
      <c r="E80" s="2"/>
      <c r="F80" s="4" t="e">
        <f t="shared" si="62"/>
        <v>#DIV/0!</v>
      </c>
      <c r="G80" s="2"/>
      <c r="H80" s="2"/>
      <c r="I80" s="4" t="e">
        <f t="shared" si="59"/>
        <v>#DIV/0!</v>
      </c>
      <c r="J80" s="3"/>
      <c r="K80" s="3"/>
      <c r="L80" s="4" t="e">
        <f t="shared" si="60"/>
        <v>#DIV/0!</v>
      </c>
      <c r="M80" s="3"/>
      <c r="N80" s="3">
        <f>W80*4%</f>
        <v>0</v>
      </c>
      <c r="O80" s="3">
        <f t="shared" si="55"/>
        <v>0</v>
      </c>
      <c r="P80" s="8"/>
      <c r="Q80" s="3">
        <f t="shared" si="21"/>
        <v>0</v>
      </c>
      <c r="R80" s="3">
        <f t="shared" si="66"/>
        <v>0</v>
      </c>
      <c r="S80" s="3"/>
      <c r="T80" s="3"/>
      <c r="U80" s="3">
        <f>O80-Y80</f>
        <v>0</v>
      </c>
      <c r="V80" s="3">
        <f>AB80+W80</f>
        <v>0</v>
      </c>
      <c r="W80" s="3">
        <f>T80-Y80</f>
        <v>0</v>
      </c>
      <c r="X80" s="3" t="e">
        <f t="shared" si="61"/>
        <v>#DIV/0!</v>
      </c>
      <c r="Y80" s="3"/>
      <c r="Z80" s="3"/>
      <c r="AA80" s="3"/>
      <c r="AB80" s="3"/>
    </row>
    <row r="81" spans="1:28" ht="26.1" hidden="1" customHeight="1">
      <c r="A81" s="70" t="s">
        <v>51</v>
      </c>
      <c r="B81" s="70"/>
      <c r="C81" s="70"/>
      <c r="D81" s="2">
        <f>SUM(D78:D80)</f>
        <v>0</v>
      </c>
      <c r="E81" s="2">
        <f t="shared" ref="E81:AB81" si="67">SUM(E78:E80)</f>
        <v>0</v>
      </c>
      <c r="F81" s="4" t="e">
        <f t="shared" si="62"/>
        <v>#DIV/0!</v>
      </c>
      <c r="G81" s="2">
        <f t="shared" si="67"/>
        <v>0</v>
      </c>
      <c r="H81" s="2">
        <f t="shared" si="67"/>
        <v>0</v>
      </c>
      <c r="I81" s="4" t="e">
        <f t="shared" si="59"/>
        <v>#DIV/0!</v>
      </c>
      <c r="J81" s="3">
        <f t="shared" si="67"/>
        <v>0</v>
      </c>
      <c r="K81" s="3">
        <f t="shared" si="67"/>
        <v>0</v>
      </c>
      <c r="L81" s="4" t="e">
        <f t="shared" si="60"/>
        <v>#DIV/0!</v>
      </c>
      <c r="M81" s="3">
        <f t="shared" si="67"/>
        <v>0</v>
      </c>
      <c r="N81" s="3">
        <f t="shared" si="67"/>
        <v>0</v>
      </c>
      <c r="O81" s="3">
        <f t="shared" si="67"/>
        <v>0</v>
      </c>
      <c r="P81" s="8">
        <f t="shared" si="67"/>
        <v>0</v>
      </c>
      <c r="Q81" s="3">
        <f t="shared" si="67"/>
        <v>0</v>
      </c>
      <c r="R81" s="3">
        <f t="shared" si="67"/>
        <v>0</v>
      </c>
      <c r="S81" s="3"/>
      <c r="T81" s="3">
        <f t="shared" si="67"/>
        <v>0</v>
      </c>
      <c r="U81" s="3">
        <f t="shared" si="67"/>
        <v>0</v>
      </c>
      <c r="V81" s="3">
        <f>AB81+W81</f>
        <v>0</v>
      </c>
      <c r="W81" s="3">
        <f>T81-Y81</f>
        <v>0</v>
      </c>
      <c r="X81" s="3" t="e">
        <f t="shared" ref="X81:X82" si="68">(W81/V81)*100</f>
        <v>#DIV/0!</v>
      </c>
      <c r="Y81" s="3">
        <f t="shared" si="67"/>
        <v>0</v>
      </c>
      <c r="Z81" s="3">
        <f t="shared" si="67"/>
        <v>0</v>
      </c>
      <c r="AA81" s="3">
        <f t="shared" si="67"/>
        <v>0</v>
      </c>
      <c r="AB81" s="3">
        <f t="shared" si="67"/>
        <v>0</v>
      </c>
    </row>
    <row r="82" spans="1:28" ht="31.5" customHeight="1">
      <c r="A82" s="71" t="s">
        <v>52</v>
      </c>
      <c r="B82" s="71"/>
      <c r="C82" s="71"/>
      <c r="D82" s="9">
        <f>D81+D77+D71+D70+D66+D60+D57+D53+D50+D45+D39+D33+D28+D21+D17</f>
        <v>1881</v>
      </c>
      <c r="E82" s="9">
        <f t="shared" ref="E82:AB82" si="69">E81+E77+E71+E70+E66+E60+E57+E53+E50+E45+E39+E33+E28+E21+E17</f>
        <v>1983</v>
      </c>
      <c r="F82" s="17">
        <f t="shared" si="62"/>
        <v>105.42264752791068</v>
      </c>
      <c r="G82" s="9">
        <f t="shared" si="69"/>
        <v>51720</v>
      </c>
      <c r="H82" s="9">
        <f t="shared" si="69"/>
        <v>51365</v>
      </c>
      <c r="I82" s="17">
        <f t="shared" si="59"/>
        <v>99.313611755607113</v>
      </c>
      <c r="J82" s="23">
        <f t="shared" si="69"/>
        <v>1094.4000000000001</v>
      </c>
      <c r="K82" s="23">
        <f t="shared" si="69"/>
        <v>1398.52</v>
      </c>
      <c r="L82" s="17">
        <f t="shared" si="60"/>
        <v>127.78874269005847</v>
      </c>
      <c r="M82" s="10">
        <f t="shared" si="69"/>
        <v>5150.3899999999994</v>
      </c>
      <c r="N82" s="10">
        <f t="shared" si="69"/>
        <v>899.34893</v>
      </c>
      <c r="O82" s="23">
        <f t="shared" si="69"/>
        <v>6049.7389300000013</v>
      </c>
      <c r="P82" s="10">
        <f t="shared" si="69"/>
        <v>0</v>
      </c>
      <c r="Q82" s="23">
        <f t="shared" si="69"/>
        <v>6049.7389300000013</v>
      </c>
      <c r="R82" s="23">
        <f t="shared" si="69"/>
        <v>6049.7389300000013</v>
      </c>
      <c r="S82" s="23">
        <f t="shared" si="69"/>
        <v>3208.4799999999996</v>
      </c>
      <c r="T82" s="23">
        <f t="shared" si="69"/>
        <v>27240.719000000005</v>
      </c>
      <c r="U82" s="23">
        <f t="shared" si="69"/>
        <v>330.90776000000005</v>
      </c>
      <c r="V82" s="23">
        <f t="shared" si="69"/>
        <v>21609.209000000003</v>
      </c>
      <c r="W82" s="23">
        <f t="shared" si="69"/>
        <v>21428.699000000001</v>
      </c>
      <c r="X82" s="18">
        <f t="shared" si="68"/>
        <v>99.164661695853823</v>
      </c>
      <c r="Y82" s="23">
        <f>Y81+Y77+Y71+Y70+Y66+Y60+Y57+Y53+Y50+Y45+Y39+Y33+Y28+Y21+Y17</f>
        <v>5809.3300000000008</v>
      </c>
      <c r="Z82" s="23">
        <f>Z81+Z77+Z71+Z70+Z66+Z60+Z57+Z53+Z50+Z45+Z39+Z33+Z28+Z21+Z17</f>
        <v>1224.44</v>
      </c>
      <c r="AA82" s="23">
        <f t="shared" si="69"/>
        <v>150.01</v>
      </c>
      <c r="AB82" s="23">
        <f t="shared" si="69"/>
        <v>1262.67</v>
      </c>
    </row>
    <row r="83" spans="1:28">
      <c r="V83" s="12"/>
      <c r="W83" s="12"/>
    </row>
  </sheetData>
  <mergeCells count="48">
    <mergeCell ref="A77:C77"/>
    <mergeCell ref="B78:B80"/>
    <mergeCell ref="A81:C81"/>
    <mergeCell ref="A82:C82"/>
    <mergeCell ref="AB6:AB7"/>
    <mergeCell ref="A60:C60"/>
    <mergeCell ref="B61:B65"/>
    <mergeCell ref="A66:C66"/>
    <mergeCell ref="B67:B69"/>
    <mergeCell ref="A70:C70"/>
    <mergeCell ref="B72:B76"/>
    <mergeCell ref="A50:C50"/>
    <mergeCell ref="B51:B52"/>
    <mergeCell ref="A53:C53"/>
    <mergeCell ref="B54:B56"/>
    <mergeCell ref="A57:C57"/>
    <mergeCell ref="B58:B59"/>
    <mergeCell ref="A33:C33"/>
    <mergeCell ref="B34:B38"/>
    <mergeCell ref="A39:C39"/>
    <mergeCell ref="B40:B44"/>
    <mergeCell ref="A45:C45"/>
    <mergeCell ref="B46:B49"/>
    <mergeCell ref="B29:B32"/>
    <mergeCell ref="R6:T6"/>
    <mergeCell ref="U6:U7"/>
    <mergeCell ref="V6:X6"/>
    <mergeCell ref="Z6:Z7"/>
    <mergeCell ref="A17:C17"/>
    <mergeCell ref="B18:B20"/>
    <mergeCell ref="A21:C21"/>
    <mergeCell ref="B22:B27"/>
    <mergeCell ref="A28:C28"/>
    <mergeCell ref="B9:B16"/>
    <mergeCell ref="Z5:AB5"/>
    <mergeCell ref="A4:AB4"/>
    <mergeCell ref="A2:AB2"/>
    <mergeCell ref="A1:AB1"/>
    <mergeCell ref="Q6:Q7"/>
    <mergeCell ref="P6:P7"/>
    <mergeCell ref="D6:F6"/>
    <mergeCell ref="G6:I6"/>
    <mergeCell ref="J6:L6"/>
    <mergeCell ref="AA6:AA7"/>
    <mergeCell ref="A6:A7"/>
    <mergeCell ref="B6:B7"/>
    <mergeCell ref="C6:C7"/>
    <mergeCell ref="O6:O7"/>
  </mergeCells>
  <printOptions horizontalCentered="1"/>
  <pageMargins left="0.2" right="0.2" top="0.2" bottom="0.2" header="0.03" footer="0.03"/>
  <pageSetup paperSize="5" scale="71" orientation="landscape" r:id="rId1"/>
  <ignoredErrors>
    <ignoredError sqref="M17 Y17:AA17" formulaRange="1"/>
    <ignoredError sqref="L17 N17 Q17 V17:W17 AB17 N21 U21 N33 N15" formula="1"/>
    <ignoredError sqref="T17:U17 T28:U28 K28 J17:K17 O28 D17:E17 G17:H17 G21:H21 J21 R28" evalError="1" formulaRange="1"/>
    <ignoredError sqref="T81:X82 J78:K82 O81:O82 T78:T80 V78:X80 D78:E82 G78:H82 V33:AB33 O21 R21 V21:W21 AB21 R81:R82" evalError="1" formula="1"/>
    <ignoredError sqref="T83:U83 A77:C77 A78:C82 A17:C17 J28 T33:U33 A29:B29 J83:K83 J5:K5 A24:B24 A25:B25 A27:B27 A16:B16 A15:B15 A14:B14 A13:B13 A12:B12 A11:B11 A10:B10 A9:B9 A19:B19 A23:B23 A22:B22 J19:K20 J10:K15 A32:B32 A31:B31 A30:B30 A37:B37 A36:B36 A35:B35 A38:B38 A40:B40 A41:B41 A42:B42 A43:B43 A44:B44 A47:B47 A48:B48 A49:B49 A51:B51 A52:B52 A56:B56 J29:K35 R50 V71 J72:K76 A71:C71 W23:W27 T5:X5 AA5:AB5 O5 O70 O66 O60 O57 O53 O50 O45 O33 O39 O83 T58:T59 T61:T65 T67:T69 T72:T76 A72:E76 D56:E56 A57:E70 D52:E52 A54:E55 D47:E49 A50:E50 A45:E46 D36:E38 A39:E39 D29:E32 D10:E11 D22:E22 D19:E19 A20:E21 D27:E27 A26:E26 A5:E5 A83:E83 A18:C18 A34:C34 A33:E33 A28:E28 G72:H76 G5:H5 G83:H83 G18:H20 G9:H15 K9 W19:W20 Z9:AB16 Z19:AB20 Z34:AB45 Y54:Y56 Y51:Y52 Y47:Y49 Y40:Y44 Y34 Y29:AB32 Y9:Y15 Y18:Y20 V72:Y76 V67:Y69 V61:Y65 V58:Y59 X71:Y71 U50:Y50 T70:Y70 T66:Y66 T60:Y60 T57:Y57 T53:Y53 T45:Y45 T39:Y39 T21 X83:Y83 Y77:Y82 G22:H47 J22:K27 K21 Y22:AB27 X21:AA21 W9:W16 W29:W32 W34:W35 W40:W44 W46:W49 W51:W52 W54:W56 E9 D24:E24 E23 E25 E51 D13:E14 E12 E18 E34:E35 E40:E44 D16 G16 J16 G54:H70 G53 G49:H50 G48 J18 Z18 AB18 J41:K70 J40 Y36:Y38 J37:K39 J36 W37:W38 R39 R45 R53 R57 R60 R66 R70 R5 R33 R83 A53:D53 G52:H52 G51 Z47:AB83 AB46" evalError="1"/>
    <ignoredError sqref="O17 R17" evalError="1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V84"/>
  <sheetViews>
    <sheetView zoomScale="81" zoomScaleNormal="81" workbookViewId="0">
      <selection activeCell="H84" sqref="H84"/>
    </sheetView>
  </sheetViews>
  <sheetFormatPr defaultColWidth="9.140625" defaultRowHeight="15.75"/>
  <cols>
    <col min="1" max="1" width="5.140625" style="7" bestFit="1" customWidth="1"/>
    <col min="2" max="2" width="11.7109375" style="7" customWidth="1"/>
    <col min="3" max="3" width="11.5703125" style="7" hidden="1" customWidth="1"/>
    <col min="4" max="4" width="8" style="7" customWidth="1"/>
    <col min="5" max="5" width="7.7109375" style="7" customWidth="1"/>
    <col min="6" max="6" width="7.7109375" style="7" hidden="1" customWidth="1"/>
    <col min="7" max="7" width="8.5703125" style="7" bestFit="1" customWidth="1"/>
    <col min="8" max="8" width="10" style="7" customWidth="1"/>
    <col min="9" max="9" width="8.5703125" style="7" hidden="1" customWidth="1"/>
    <col min="10" max="10" width="10" style="7" customWidth="1"/>
    <col min="11" max="11" width="10.42578125" style="7" bestFit="1" customWidth="1"/>
    <col min="12" max="12" width="8.7109375" style="7" hidden="1" customWidth="1"/>
    <col min="13" max="13" width="12" style="7" customWidth="1"/>
    <col min="14" max="14" width="10.28515625" style="7" customWidth="1"/>
    <col min="15" max="15" width="11" style="7" customWidth="1"/>
    <col min="16" max="16" width="10" style="7" hidden="1" customWidth="1"/>
    <col min="17" max="17" width="10.7109375" style="7" hidden="1" customWidth="1"/>
    <col min="18" max="18" width="10.140625" style="7" bestFit="1" customWidth="1"/>
    <col min="19" max="19" width="10.140625" style="7" customWidth="1"/>
    <col min="20" max="20" width="12.42578125" style="7" customWidth="1"/>
    <col min="21" max="21" width="11.5703125" style="7" customWidth="1"/>
    <col min="22" max="22" width="10.85546875" style="7" customWidth="1"/>
    <col min="23" max="23" width="11.28515625" style="7" customWidth="1"/>
    <col min="24" max="24" width="10.140625" style="7" customWidth="1"/>
    <col min="25" max="25" width="11.7109375" style="12" customWidth="1"/>
    <col min="26" max="26" width="10.42578125" style="7" customWidth="1"/>
    <col min="27" max="27" width="12" style="7" customWidth="1"/>
    <col min="28" max="28" width="11.5703125" style="13" customWidth="1"/>
    <col min="29" max="16384" width="9.140625" style="7"/>
  </cols>
  <sheetData>
    <row r="1" spans="1:48" s="6" customFormat="1" ht="35.25">
      <c r="A1" s="64" t="s">
        <v>101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</row>
    <row r="2" spans="1:48" s="6" customFormat="1" ht="27.75">
      <c r="A2" s="63" t="s">
        <v>100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</row>
    <row r="3" spans="1:48" s="6" customFormat="1" ht="11.25" customHeight="1">
      <c r="Y3" s="11"/>
      <c r="AB3" s="13"/>
    </row>
    <row r="4" spans="1:48" s="6" customFormat="1" ht="24.75">
      <c r="A4" s="62" t="s">
        <v>112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</row>
    <row r="5" spans="1:48" s="6" customFormat="1" ht="26.25" customHeight="1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7"/>
      <c r="Z5" s="72" t="s">
        <v>111</v>
      </c>
      <c r="AA5" s="72"/>
      <c r="AB5" s="72"/>
    </row>
    <row r="6" spans="1:48" s="16" customFormat="1" ht="15" customHeight="1">
      <c r="A6" s="73" t="s">
        <v>53</v>
      </c>
      <c r="B6" s="73" t="s">
        <v>48</v>
      </c>
      <c r="C6" s="73" t="s">
        <v>49</v>
      </c>
      <c r="D6" s="74" t="s">
        <v>40</v>
      </c>
      <c r="E6" s="74"/>
      <c r="F6" s="74"/>
      <c r="G6" s="74" t="s">
        <v>41</v>
      </c>
      <c r="H6" s="74"/>
      <c r="I6" s="74"/>
      <c r="J6" s="74" t="s">
        <v>42</v>
      </c>
      <c r="K6" s="74"/>
      <c r="L6" s="74"/>
      <c r="M6" s="38"/>
      <c r="N6" s="38"/>
      <c r="O6" s="73" t="s">
        <v>110</v>
      </c>
      <c r="P6" s="73" t="s">
        <v>99</v>
      </c>
      <c r="Q6" s="76" t="s">
        <v>97</v>
      </c>
      <c r="R6" s="74" t="s">
        <v>43</v>
      </c>
      <c r="S6" s="74"/>
      <c r="T6" s="74"/>
      <c r="U6" s="73" t="s">
        <v>50</v>
      </c>
      <c r="V6" s="74" t="s">
        <v>44</v>
      </c>
      <c r="W6" s="74"/>
      <c r="X6" s="74"/>
      <c r="Y6" s="39"/>
      <c r="Z6" s="73" t="s">
        <v>47</v>
      </c>
      <c r="AA6" s="73" t="s">
        <v>45</v>
      </c>
      <c r="AB6" s="66" t="s">
        <v>114</v>
      </c>
    </row>
    <row r="7" spans="1:48" s="16" customFormat="1" ht="42" customHeight="1">
      <c r="A7" s="74"/>
      <c r="B7" s="74"/>
      <c r="C7" s="75"/>
      <c r="D7" s="40" t="s">
        <v>60</v>
      </c>
      <c r="E7" s="40" t="s">
        <v>61</v>
      </c>
      <c r="F7" s="40" t="s">
        <v>98</v>
      </c>
      <c r="G7" s="40" t="s">
        <v>60</v>
      </c>
      <c r="H7" s="40" t="s">
        <v>62</v>
      </c>
      <c r="I7" s="40" t="s">
        <v>98</v>
      </c>
      <c r="J7" s="40" t="s">
        <v>63</v>
      </c>
      <c r="K7" s="40" t="s">
        <v>62</v>
      </c>
      <c r="L7" s="40" t="s">
        <v>98</v>
      </c>
      <c r="M7" s="40" t="s">
        <v>96</v>
      </c>
      <c r="N7" s="41" t="s">
        <v>67</v>
      </c>
      <c r="O7" s="73"/>
      <c r="P7" s="73"/>
      <c r="Q7" s="73"/>
      <c r="R7" s="40" t="s">
        <v>102</v>
      </c>
      <c r="S7" s="40" t="s">
        <v>103</v>
      </c>
      <c r="T7" s="40" t="s">
        <v>113</v>
      </c>
      <c r="U7" s="73"/>
      <c r="V7" s="40" t="s">
        <v>64</v>
      </c>
      <c r="W7" s="40" t="s">
        <v>65</v>
      </c>
      <c r="X7" s="40" t="s">
        <v>46</v>
      </c>
      <c r="Y7" s="42" t="s">
        <v>66</v>
      </c>
      <c r="Z7" s="74"/>
      <c r="AA7" s="73"/>
      <c r="AB7" s="66"/>
    </row>
    <row r="8" spans="1:48" s="16" customFormat="1" ht="15">
      <c r="A8" s="43">
        <v>1</v>
      </c>
      <c r="B8" s="43">
        <v>2</v>
      </c>
      <c r="C8" s="43">
        <v>3</v>
      </c>
      <c r="D8" s="43">
        <v>3</v>
      </c>
      <c r="E8" s="43">
        <v>4</v>
      </c>
      <c r="F8" s="43">
        <v>6</v>
      </c>
      <c r="G8" s="43">
        <v>5</v>
      </c>
      <c r="H8" s="43">
        <v>6</v>
      </c>
      <c r="I8" s="43">
        <v>9</v>
      </c>
      <c r="J8" s="43">
        <v>7</v>
      </c>
      <c r="K8" s="43">
        <v>8</v>
      </c>
      <c r="L8" s="43">
        <v>12</v>
      </c>
      <c r="M8" s="43">
        <v>9</v>
      </c>
      <c r="N8" s="43">
        <v>10</v>
      </c>
      <c r="O8" s="43">
        <v>11</v>
      </c>
      <c r="P8" s="43">
        <v>16</v>
      </c>
      <c r="Q8" s="43">
        <v>17</v>
      </c>
      <c r="R8" s="43">
        <v>12</v>
      </c>
      <c r="S8" s="43">
        <v>13</v>
      </c>
      <c r="T8" s="43">
        <v>14</v>
      </c>
      <c r="U8" s="43">
        <v>15</v>
      </c>
      <c r="V8" s="43">
        <v>16</v>
      </c>
      <c r="W8" s="43">
        <v>17</v>
      </c>
      <c r="X8" s="43">
        <v>18</v>
      </c>
      <c r="Y8" s="43">
        <v>19</v>
      </c>
      <c r="Z8" s="43">
        <v>20</v>
      </c>
      <c r="AA8" s="43">
        <v>21</v>
      </c>
      <c r="AB8" s="43">
        <v>22</v>
      </c>
    </row>
    <row r="9" spans="1:48" ht="30" hidden="1" customHeight="1">
      <c r="A9" s="20">
        <v>1</v>
      </c>
      <c r="B9" s="68" t="s">
        <v>25</v>
      </c>
      <c r="C9" s="24" t="s">
        <v>93</v>
      </c>
      <c r="D9" s="2">
        <v>47</v>
      </c>
      <c r="E9" s="2">
        <v>58</v>
      </c>
      <c r="F9" s="4">
        <f>E9/D9*100</f>
        <v>123.40425531914893</v>
      </c>
      <c r="G9" s="2">
        <v>1293</v>
      </c>
      <c r="H9" s="2">
        <v>1462</v>
      </c>
      <c r="I9" s="4">
        <f>H9/G9*100</f>
        <v>113.07037896365043</v>
      </c>
      <c r="J9" s="3">
        <v>27.36</v>
      </c>
      <c r="K9" s="3">
        <v>43.82</v>
      </c>
      <c r="L9" s="4">
        <f>K9/J9*100</f>
        <v>160.16081871345028</v>
      </c>
      <c r="M9" s="15">
        <v>136.97</v>
      </c>
      <c r="N9" s="3">
        <f>W9*3.9%</f>
        <v>30.506969999999999</v>
      </c>
      <c r="O9" s="3">
        <f>M9+N9</f>
        <v>167.47696999999999</v>
      </c>
      <c r="P9" s="8"/>
      <c r="Q9" s="3">
        <f t="shared" ref="Q9:Q20" si="0">M9+N9+P9</f>
        <v>167.47696999999999</v>
      </c>
      <c r="R9" s="3">
        <f>O9</f>
        <v>167.47696999999999</v>
      </c>
      <c r="S9" s="3">
        <v>124.74</v>
      </c>
      <c r="T9" s="3">
        <v>969.14</v>
      </c>
      <c r="U9" s="3">
        <f t="shared" ref="U9:U15" si="1">O9-Y9</f>
        <v>-19.433030000000002</v>
      </c>
      <c r="V9" s="3">
        <f>W9+AA9</f>
        <v>783.04</v>
      </c>
      <c r="W9" s="3">
        <f t="shared" ref="W9:W16" si="2">T9-Y9</f>
        <v>782.23</v>
      </c>
      <c r="X9" s="3">
        <f>(W9/V9)*100</f>
        <v>99.896557008581937</v>
      </c>
      <c r="Y9" s="3">
        <v>186.91</v>
      </c>
      <c r="Z9" s="5">
        <v>37.380000000000003</v>
      </c>
      <c r="AA9" s="3">
        <v>0.81</v>
      </c>
      <c r="AB9" s="5">
        <f>Z9+AA9</f>
        <v>38.190000000000005</v>
      </c>
    </row>
    <row r="10" spans="1:48" ht="30" hidden="1" customHeight="1">
      <c r="A10" s="20">
        <v>2</v>
      </c>
      <c r="B10" s="68"/>
      <c r="C10" s="24" t="s">
        <v>68</v>
      </c>
      <c r="D10" s="2">
        <v>47</v>
      </c>
      <c r="E10" s="2">
        <v>44</v>
      </c>
      <c r="F10" s="4">
        <f>E10/D10*100</f>
        <v>93.61702127659575</v>
      </c>
      <c r="G10" s="2">
        <v>1293</v>
      </c>
      <c r="H10" s="2">
        <v>1024</v>
      </c>
      <c r="I10" s="4">
        <f t="shared" ref="I10:I74" si="3">H10/G10*100</f>
        <v>79.195668986852283</v>
      </c>
      <c r="J10" s="3">
        <v>27.36</v>
      </c>
      <c r="K10" s="3">
        <v>30.88</v>
      </c>
      <c r="L10" s="4">
        <f t="shared" ref="L10:L74" si="4">K10/J10*100</f>
        <v>112.86549707602337</v>
      </c>
      <c r="M10" s="15">
        <v>101.4</v>
      </c>
      <c r="N10" s="3">
        <f t="shared" ref="N10:N14" si="5">W10*4%</f>
        <v>41.02</v>
      </c>
      <c r="O10" s="3">
        <f t="shared" ref="O10:O69" si="6">M10+N10</f>
        <v>142.42000000000002</v>
      </c>
      <c r="P10" s="8"/>
      <c r="Q10" s="3">
        <f t="shared" si="0"/>
        <v>142.42000000000002</v>
      </c>
      <c r="R10" s="3">
        <f t="shared" ref="R10:R16" si="7">O10</f>
        <v>142.42000000000002</v>
      </c>
      <c r="S10" s="3">
        <v>65.459999999999994</v>
      </c>
      <c r="T10" s="3">
        <v>1125.21</v>
      </c>
      <c r="U10" s="3">
        <f t="shared" si="1"/>
        <v>42.710000000000022</v>
      </c>
      <c r="V10" s="3">
        <f t="shared" ref="V10:V56" si="8">W10+AA10</f>
        <v>1037.8800000000001</v>
      </c>
      <c r="W10" s="3">
        <f t="shared" si="2"/>
        <v>1025.5</v>
      </c>
      <c r="X10" s="3">
        <f t="shared" ref="X10:X19" si="9">(W10/V10)*100</f>
        <v>98.807183874821746</v>
      </c>
      <c r="Y10" s="3">
        <v>99.71</v>
      </c>
      <c r="Z10" s="3">
        <v>13.58</v>
      </c>
      <c r="AA10" s="3">
        <v>12.38</v>
      </c>
      <c r="AB10" s="5">
        <f t="shared" ref="AB10:AB56" si="10">Z10+AA10</f>
        <v>25.96</v>
      </c>
    </row>
    <row r="11" spans="1:48" ht="30" hidden="1" customHeight="1">
      <c r="A11" s="20">
        <v>3</v>
      </c>
      <c r="B11" s="68"/>
      <c r="C11" s="24" t="s">
        <v>69</v>
      </c>
      <c r="D11" s="2">
        <v>47</v>
      </c>
      <c r="E11" s="2">
        <v>51</v>
      </c>
      <c r="F11" s="4">
        <f t="shared" ref="F11:F75" si="11">E11/D11*100</f>
        <v>108.51063829787233</v>
      </c>
      <c r="G11" s="2">
        <v>1293</v>
      </c>
      <c r="H11" s="2">
        <v>1358</v>
      </c>
      <c r="I11" s="4">
        <f t="shared" si="3"/>
        <v>105.02706883217323</v>
      </c>
      <c r="J11" s="3">
        <v>27.36</v>
      </c>
      <c r="K11" s="3">
        <v>39.93</v>
      </c>
      <c r="L11" s="4">
        <f t="shared" si="4"/>
        <v>145.94298245614036</v>
      </c>
      <c r="M11" s="15">
        <v>140.4</v>
      </c>
      <c r="N11" s="3">
        <f t="shared" si="5"/>
        <v>39.233200000000004</v>
      </c>
      <c r="O11" s="3">
        <f t="shared" si="6"/>
        <v>179.63320000000002</v>
      </c>
      <c r="P11" s="8"/>
      <c r="Q11" s="3">
        <f t="shared" si="0"/>
        <v>179.63320000000002</v>
      </c>
      <c r="R11" s="3">
        <f t="shared" si="7"/>
        <v>179.63320000000002</v>
      </c>
      <c r="S11" s="3">
        <v>95.6</v>
      </c>
      <c r="T11" s="3">
        <v>1142.2</v>
      </c>
      <c r="U11" s="3">
        <f t="shared" si="1"/>
        <v>18.263200000000012</v>
      </c>
      <c r="V11" s="3">
        <f t="shared" si="8"/>
        <v>985.0200000000001</v>
      </c>
      <c r="W11" s="3">
        <f t="shared" si="2"/>
        <v>980.83</v>
      </c>
      <c r="X11" s="3">
        <f t="shared" si="9"/>
        <v>99.574627926336518</v>
      </c>
      <c r="Y11" s="3">
        <v>161.37</v>
      </c>
      <c r="Z11" s="5">
        <v>28.69</v>
      </c>
      <c r="AA11" s="3">
        <v>4.1900000000000004</v>
      </c>
      <c r="AB11" s="5">
        <f t="shared" si="10"/>
        <v>32.880000000000003</v>
      </c>
    </row>
    <row r="12" spans="1:48" ht="30" hidden="1" customHeight="1">
      <c r="A12" s="20">
        <v>4</v>
      </c>
      <c r="B12" s="68"/>
      <c r="C12" s="24" t="s">
        <v>70</v>
      </c>
      <c r="D12" s="2">
        <v>47</v>
      </c>
      <c r="E12" s="2">
        <v>60</v>
      </c>
      <c r="F12" s="4">
        <f t="shared" si="11"/>
        <v>127.65957446808511</v>
      </c>
      <c r="G12" s="2">
        <v>1293</v>
      </c>
      <c r="H12" s="2">
        <v>1343</v>
      </c>
      <c r="I12" s="4">
        <f t="shared" si="3"/>
        <v>103.86697602474864</v>
      </c>
      <c r="J12" s="3">
        <v>27.36</v>
      </c>
      <c r="K12" s="3">
        <v>30.48</v>
      </c>
      <c r="L12" s="4">
        <f t="shared" si="4"/>
        <v>111.40350877192984</v>
      </c>
      <c r="M12" s="15">
        <v>125.56</v>
      </c>
      <c r="N12" s="3">
        <f t="shared" si="5"/>
        <v>11.526</v>
      </c>
      <c r="O12" s="3">
        <f t="shared" si="6"/>
        <v>137.08600000000001</v>
      </c>
      <c r="P12" s="8"/>
      <c r="Q12" s="3">
        <f t="shared" si="0"/>
        <v>137.08600000000001</v>
      </c>
      <c r="R12" s="3">
        <f t="shared" si="7"/>
        <v>137.08600000000001</v>
      </c>
      <c r="S12" s="3">
        <v>71.16</v>
      </c>
      <c r="T12" s="3">
        <v>440.36</v>
      </c>
      <c r="U12" s="3">
        <f t="shared" si="1"/>
        <v>-15.123999999999995</v>
      </c>
      <c r="V12" s="3">
        <f t="shared" si="8"/>
        <v>289.66999999999996</v>
      </c>
      <c r="W12" s="3">
        <f t="shared" si="2"/>
        <v>288.14999999999998</v>
      </c>
      <c r="X12" s="3">
        <f t="shared" si="9"/>
        <v>99.475264956674849</v>
      </c>
      <c r="Y12" s="3">
        <v>152.21</v>
      </c>
      <c r="Z12" s="3">
        <v>3.55</v>
      </c>
      <c r="AA12" s="3">
        <v>1.52</v>
      </c>
      <c r="AB12" s="3">
        <f t="shared" si="10"/>
        <v>5.07</v>
      </c>
      <c r="AE12" s="14"/>
      <c r="AF12" s="14"/>
      <c r="AG12" s="14"/>
      <c r="AH12" s="14"/>
      <c r="AJ12" s="14"/>
      <c r="AV12" s="14"/>
    </row>
    <row r="13" spans="1:48" ht="30" hidden="1" customHeight="1">
      <c r="A13" s="20">
        <v>5</v>
      </c>
      <c r="B13" s="68"/>
      <c r="C13" s="24" t="s">
        <v>92</v>
      </c>
      <c r="D13" s="2">
        <v>47</v>
      </c>
      <c r="E13" s="2">
        <v>47</v>
      </c>
      <c r="F13" s="4">
        <f t="shared" si="11"/>
        <v>100</v>
      </c>
      <c r="G13" s="2">
        <v>1293</v>
      </c>
      <c r="H13" s="2">
        <v>1283</v>
      </c>
      <c r="I13" s="4">
        <f t="shared" si="3"/>
        <v>99.226604795050264</v>
      </c>
      <c r="J13" s="3">
        <v>27.36</v>
      </c>
      <c r="K13" s="3">
        <v>32.07</v>
      </c>
      <c r="L13" s="4">
        <f t="shared" si="4"/>
        <v>117.21491228070175</v>
      </c>
      <c r="M13" s="15">
        <v>140.4</v>
      </c>
      <c r="N13" s="3">
        <f t="shared" si="5"/>
        <v>29.017599999999998</v>
      </c>
      <c r="O13" s="3">
        <f t="shared" si="6"/>
        <v>169.41759999999999</v>
      </c>
      <c r="P13" s="8"/>
      <c r="Q13" s="3">
        <f t="shared" si="0"/>
        <v>169.41759999999999</v>
      </c>
      <c r="R13" s="3">
        <f t="shared" si="7"/>
        <v>169.41759999999999</v>
      </c>
      <c r="S13" s="3">
        <v>49.16</v>
      </c>
      <c r="T13" s="3">
        <v>897.77</v>
      </c>
      <c r="U13" s="3">
        <f t="shared" si="1"/>
        <v>-2.9124000000000194</v>
      </c>
      <c r="V13" s="3">
        <f t="shared" si="8"/>
        <v>727.89</v>
      </c>
      <c r="W13" s="3">
        <f t="shared" si="2"/>
        <v>725.43999999999994</v>
      </c>
      <c r="X13" s="3">
        <f t="shared" si="9"/>
        <v>99.66341068018518</v>
      </c>
      <c r="Y13" s="3">
        <v>172.33</v>
      </c>
      <c r="Z13" s="3">
        <v>7.23</v>
      </c>
      <c r="AA13" s="3">
        <v>2.4500000000000002</v>
      </c>
      <c r="AB13" s="3">
        <f t="shared" si="10"/>
        <v>9.68</v>
      </c>
    </row>
    <row r="14" spans="1:48" ht="30" hidden="1" customHeight="1">
      <c r="A14" s="20">
        <v>6</v>
      </c>
      <c r="B14" s="68"/>
      <c r="C14" s="24" t="s">
        <v>94</v>
      </c>
      <c r="D14" s="2">
        <v>47</v>
      </c>
      <c r="E14" s="2">
        <v>50</v>
      </c>
      <c r="F14" s="4">
        <f t="shared" si="11"/>
        <v>106.38297872340425</v>
      </c>
      <c r="G14" s="2">
        <v>1293</v>
      </c>
      <c r="H14" s="2">
        <v>1264</v>
      </c>
      <c r="I14" s="4">
        <f t="shared" si="3"/>
        <v>97.757153905645794</v>
      </c>
      <c r="J14" s="3">
        <v>27.36</v>
      </c>
      <c r="K14" s="3">
        <v>42.03</v>
      </c>
      <c r="L14" s="4">
        <f t="shared" si="4"/>
        <v>153.61842105263159</v>
      </c>
      <c r="M14" s="15">
        <v>145.4</v>
      </c>
      <c r="N14" s="3">
        <f t="shared" si="5"/>
        <v>46.727200000000003</v>
      </c>
      <c r="O14" s="3">
        <f t="shared" si="6"/>
        <v>192.12720000000002</v>
      </c>
      <c r="P14" s="8"/>
      <c r="Q14" s="3">
        <f t="shared" si="0"/>
        <v>192.12720000000002</v>
      </c>
      <c r="R14" s="3">
        <f t="shared" si="7"/>
        <v>192.12720000000002</v>
      </c>
      <c r="S14" s="3">
        <v>63.62</v>
      </c>
      <c r="T14" s="3">
        <v>1335.68</v>
      </c>
      <c r="U14" s="3">
        <f t="shared" si="1"/>
        <v>24.627200000000016</v>
      </c>
      <c r="V14" s="3">
        <f t="shared" si="8"/>
        <v>1168.18</v>
      </c>
      <c r="W14" s="3">
        <f t="shared" si="2"/>
        <v>1168.18</v>
      </c>
      <c r="X14" s="3">
        <f t="shared" si="9"/>
        <v>100</v>
      </c>
      <c r="Y14" s="3">
        <v>167.5</v>
      </c>
      <c r="Z14" s="5">
        <v>63.12</v>
      </c>
      <c r="AA14" s="3">
        <v>0</v>
      </c>
      <c r="AB14" s="5">
        <f t="shared" si="10"/>
        <v>63.12</v>
      </c>
      <c r="AE14" s="14"/>
      <c r="AF14" s="14"/>
      <c r="AG14" s="14"/>
      <c r="AH14" s="14"/>
      <c r="AJ14" s="14"/>
      <c r="AV14" s="14"/>
    </row>
    <row r="15" spans="1:48" ht="30" hidden="1" customHeight="1">
      <c r="A15" s="20">
        <v>7</v>
      </c>
      <c r="B15" s="68"/>
      <c r="C15" s="24" t="s">
        <v>71</v>
      </c>
      <c r="D15" s="2">
        <v>47</v>
      </c>
      <c r="E15" s="2">
        <v>67</v>
      </c>
      <c r="F15" s="4">
        <f t="shared" si="11"/>
        <v>142.55319148936169</v>
      </c>
      <c r="G15" s="2">
        <v>1293</v>
      </c>
      <c r="H15" s="2">
        <v>1037</v>
      </c>
      <c r="I15" s="4">
        <f t="shared" si="3"/>
        <v>80.20108275328694</v>
      </c>
      <c r="J15" s="3">
        <v>27.36</v>
      </c>
      <c r="K15" s="3">
        <v>22.06</v>
      </c>
      <c r="L15" s="4">
        <f t="shared" si="4"/>
        <v>80.628654970760223</v>
      </c>
      <c r="M15" s="15">
        <v>114.4</v>
      </c>
      <c r="N15" s="3">
        <f>(W15*4%)-1.43</f>
        <v>15.503399999999999</v>
      </c>
      <c r="O15" s="3">
        <f t="shared" si="6"/>
        <v>129.9034</v>
      </c>
      <c r="P15" s="8"/>
      <c r="Q15" s="3">
        <f t="shared" si="0"/>
        <v>129.9034</v>
      </c>
      <c r="R15" s="3">
        <f t="shared" si="7"/>
        <v>129.9034</v>
      </c>
      <c r="S15" s="3">
        <v>51.81</v>
      </c>
      <c r="T15" s="3">
        <v>520.52499999999998</v>
      </c>
      <c r="U15" s="3">
        <f t="shared" si="1"/>
        <v>32.713400000000007</v>
      </c>
      <c r="V15" s="3">
        <f t="shared" si="8"/>
        <v>438.02499999999998</v>
      </c>
      <c r="W15" s="3">
        <f t="shared" si="2"/>
        <v>423.33499999999998</v>
      </c>
      <c r="X15" s="3">
        <f t="shared" si="9"/>
        <v>96.646310142115183</v>
      </c>
      <c r="Y15" s="3">
        <v>97.19</v>
      </c>
      <c r="Z15" s="3">
        <v>16.190000000000001</v>
      </c>
      <c r="AA15" s="3">
        <v>14.69</v>
      </c>
      <c r="AB15" s="5">
        <f t="shared" si="10"/>
        <v>30.880000000000003</v>
      </c>
      <c r="AE15" s="14"/>
      <c r="AF15" s="14"/>
      <c r="AG15" s="14"/>
      <c r="AH15" s="14"/>
      <c r="AJ15" s="14"/>
      <c r="AV15" s="14"/>
    </row>
    <row r="16" spans="1:48" ht="30" hidden="1" customHeight="1">
      <c r="A16" s="20">
        <v>8</v>
      </c>
      <c r="B16" s="68"/>
      <c r="C16" s="24" t="s">
        <v>91</v>
      </c>
      <c r="D16" s="2">
        <v>47</v>
      </c>
      <c r="E16" s="2">
        <v>46</v>
      </c>
      <c r="F16" s="4">
        <f t="shared" si="11"/>
        <v>97.872340425531917</v>
      </c>
      <c r="G16" s="2">
        <v>1293</v>
      </c>
      <c r="H16" s="2">
        <v>1320</v>
      </c>
      <c r="I16" s="4">
        <f t="shared" si="3"/>
        <v>102.08816705336427</v>
      </c>
      <c r="J16" s="3">
        <v>27.36</v>
      </c>
      <c r="K16" s="3">
        <v>39.15</v>
      </c>
      <c r="L16" s="4">
        <f t="shared" si="4"/>
        <v>143.09210526315789</v>
      </c>
      <c r="M16" s="15">
        <v>142.69999999999999</v>
      </c>
      <c r="N16" s="3">
        <f>(W16*4%)+19.85</f>
        <v>56.216799999999999</v>
      </c>
      <c r="O16" s="3">
        <f t="shared" si="6"/>
        <v>198.91679999999999</v>
      </c>
      <c r="P16" s="8"/>
      <c r="Q16" s="3">
        <f t="shared" si="0"/>
        <v>198.91679999999999</v>
      </c>
      <c r="R16" s="3">
        <f t="shared" si="7"/>
        <v>198.91679999999999</v>
      </c>
      <c r="S16" s="3">
        <v>108.18</v>
      </c>
      <c r="T16" s="3">
        <v>1106</v>
      </c>
      <c r="U16" s="3">
        <v>18.54</v>
      </c>
      <c r="V16" s="3">
        <f t="shared" si="8"/>
        <v>915.99</v>
      </c>
      <c r="W16" s="3">
        <f t="shared" si="2"/>
        <v>909.17</v>
      </c>
      <c r="X16" s="3">
        <f t="shared" si="9"/>
        <v>99.255450387012957</v>
      </c>
      <c r="Y16" s="3">
        <v>196.83</v>
      </c>
      <c r="Z16" s="5">
        <v>36.36</v>
      </c>
      <c r="AA16" s="3">
        <v>6.82</v>
      </c>
      <c r="AB16" s="5">
        <f t="shared" si="10"/>
        <v>43.18</v>
      </c>
    </row>
    <row r="17" spans="1:28" ht="30" customHeight="1">
      <c r="A17" s="29">
        <v>1</v>
      </c>
      <c r="B17" s="46" t="s">
        <v>25</v>
      </c>
      <c r="C17" s="44"/>
      <c r="D17" s="25">
        <f>SUM(D9:D16)</f>
        <v>376</v>
      </c>
      <c r="E17" s="25">
        <f t="shared" ref="E17:T17" si="12">SUM(E9:E16)</f>
        <v>423</v>
      </c>
      <c r="F17" s="21">
        <f t="shared" si="11"/>
        <v>112.5</v>
      </c>
      <c r="G17" s="25">
        <v>10344</v>
      </c>
      <c r="H17" s="25">
        <v>10072</v>
      </c>
      <c r="I17" s="21">
        <f t="shared" si="3"/>
        <v>97.370456303170911</v>
      </c>
      <c r="J17" s="22">
        <v>218.88</v>
      </c>
      <c r="K17" s="22">
        <f t="shared" si="12"/>
        <v>280.41999999999996</v>
      </c>
      <c r="L17" s="21">
        <f t="shared" si="4"/>
        <v>128.11586257309941</v>
      </c>
      <c r="M17" s="22">
        <f t="shared" si="12"/>
        <v>1047.23</v>
      </c>
      <c r="N17" s="26">
        <f t="shared" si="12"/>
        <v>269.75117</v>
      </c>
      <c r="O17" s="22">
        <f t="shared" si="12"/>
        <v>1316.98117</v>
      </c>
      <c r="P17" s="26">
        <f>SUM(P9:P16)</f>
        <v>0</v>
      </c>
      <c r="Q17" s="22">
        <f>SUM(Q9:Q16)</f>
        <v>1316.98117</v>
      </c>
      <c r="R17" s="22">
        <f t="shared" si="12"/>
        <v>1316.98117</v>
      </c>
      <c r="S17" s="22">
        <f>SUM(S9:S16)</f>
        <v>629.73</v>
      </c>
      <c r="T17" s="22">
        <f t="shared" si="12"/>
        <v>7536.8850000000002</v>
      </c>
      <c r="U17" s="22">
        <v>173.43</v>
      </c>
      <c r="V17" s="22">
        <f>SUM(V9:V16)</f>
        <v>6345.6949999999997</v>
      </c>
      <c r="W17" s="22">
        <f>SUM(W9:W16)</f>
        <v>6302.835</v>
      </c>
      <c r="X17" s="22">
        <f t="shared" si="9"/>
        <v>99.324581468223741</v>
      </c>
      <c r="Y17" s="22">
        <f>SUM(Y9:Y16)</f>
        <v>1234.05</v>
      </c>
      <c r="Z17" s="22">
        <f>SUM(Z9:Z16)</f>
        <v>206.10000000000002</v>
      </c>
      <c r="AA17" s="22">
        <f>SUM(AA9:AA16)</f>
        <v>42.86</v>
      </c>
      <c r="AB17" s="22">
        <f>SUM(AB14:AB16)</f>
        <v>137.18</v>
      </c>
    </row>
    <row r="18" spans="1:28" ht="30" hidden="1" customHeight="1">
      <c r="A18" s="20"/>
      <c r="B18" s="47">
        <v>9</v>
      </c>
      <c r="C18" s="30" t="s">
        <v>1</v>
      </c>
      <c r="D18" s="2">
        <v>47</v>
      </c>
      <c r="E18" s="2">
        <v>47</v>
      </c>
      <c r="F18" s="4">
        <f t="shared" si="11"/>
        <v>100</v>
      </c>
      <c r="G18" s="2">
        <v>1293</v>
      </c>
      <c r="H18" s="2">
        <v>1044</v>
      </c>
      <c r="I18" s="4">
        <f t="shared" si="3"/>
        <v>80.742459396751741</v>
      </c>
      <c r="J18" s="3">
        <v>27.36</v>
      </c>
      <c r="K18" s="3">
        <v>31.08</v>
      </c>
      <c r="L18" s="4">
        <f t="shared" si="4"/>
        <v>113.59649122807016</v>
      </c>
      <c r="M18" s="15">
        <v>135.4</v>
      </c>
      <c r="N18" s="3">
        <f>29.38</f>
        <v>29.38</v>
      </c>
      <c r="O18" s="3">
        <f t="shared" si="6"/>
        <v>164.78</v>
      </c>
      <c r="P18" s="8"/>
      <c r="Q18" s="3">
        <f t="shared" si="0"/>
        <v>164.78</v>
      </c>
      <c r="R18" s="3">
        <f>O18</f>
        <v>164.78</v>
      </c>
      <c r="S18" s="3">
        <v>44.57</v>
      </c>
      <c r="T18" s="3">
        <v>203.59</v>
      </c>
      <c r="U18" s="3">
        <f>O18-Y18</f>
        <v>45.16</v>
      </c>
      <c r="V18" s="3">
        <f t="shared" si="8"/>
        <v>88.26</v>
      </c>
      <c r="W18" s="3">
        <v>80.81</v>
      </c>
      <c r="X18" s="3">
        <f t="shared" si="9"/>
        <v>91.559030138227953</v>
      </c>
      <c r="Y18" s="3">
        <v>119.62</v>
      </c>
      <c r="Z18" s="5">
        <v>36.130000000000003</v>
      </c>
      <c r="AA18" s="3">
        <v>7.45</v>
      </c>
      <c r="AB18" s="5">
        <f t="shared" si="10"/>
        <v>43.580000000000005</v>
      </c>
    </row>
    <row r="19" spans="1:28" ht="30" hidden="1" customHeight="1">
      <c r="A19" s="20"/>
      <c r="B19" s="47">
        <v>10</v>
      </c>
      <c r="C19" s="30" t="s">
        <v>72</v>
      </c>
      <c r="D19" s="2">
        <v>47</v>
      </c>
      <c r="E19" s="2">
        <v>52</v>
      </c>
      <c r="F19" s="4">
        <f t="shared" si="11"/>
        <v>110.63829787234043</v>
      </c>
      <c r="G19" s="2">
        <v>1293</v>
      </c>
      <c r="H19" s="2">
        <v>1351</v>
      </c>
      <c r="I19" s="4">
        <f t="shared" si="3"/>
        <v>104.48569218870843</v>
      </c>
      <c r="J19" s="3">
        <v>27.36</v>
      </c>
      <c r="K19" s="3">
        <v>37.94</v>
      </c>
      <c r="L19" s="4">
        <f t="shared" si="4"/>
        <v>138.66959064327483</v>
      </c>
      <c r="M19" s="15">
        <v>140.4</v>
      </c>
      <c r="N19" s="3">
        <f>W19*4%</f>
        <v>23.388959999999997</v>
      </c>
      <c r="O19" s="3">
        <f t="shared" si="6"/>
        <v>163.78896</v>
      </c>
      <c r="P19" s="8"/>
      <c r="Q19" s="3">
        <f t="shared" si="0"/>
        <v>163.78896</v>
      </c>
      <c r="R19" s="3">
        <f t="shared" ref="R19:R20" si="13">O19</f>
        <v>163.78896</v>
      </c>
      <c r="S19" s="3">
        <v>60.07</v>
      </c>
      <c r="T19" s="3">
        <v>711.94399999999996</v>
      </c>
      <c r="U19" s="3">
        <f>O19-Y19</f>
        <v>36.568960000000004</v>
      </c>
      <c r="V19" s="3">
        <f t="shared" si="8"/>
        <v>591.50399999999991</v>
      </c>
      <c r="W19" s="3">
        <f>T19-Y19</f>
        <v>584.72399999999993</v>
      </c>
      <c r="X19" s="3">
        <f t="shared" si="9"/>
        <v>98.853769374340672</v>
      </c>
      <c r="Y19" s="3">
        <v>127.22</v>
      </c>
      <c r="Z19" s="5">
        <v>34.29</v>
      </c>
      <c r="AA19" s="3">
        <v>6.78</v>
      </c>
      <c r="AB19" s="5">
        <f t="shared" si="10"/>
        <v>41.07</v>
      </c>
    </row>
    <row r="20" spans="1:28" ht="30" hidden="1" customHeight="1">
      <c r="A20" s="20"/>
      <c r="B20" s="47">
        <v>11</v>
      </c>
      <c r="C20" s="30" t="s">
        <v>2</v>
      </c>
      <c r="D20" s="2">
        <v>47</v>
      </c>
      <c r="E20" s="2">
        <v>51</v>
      </c>
      <c r="F20" s="4">
        <f t="shared" si="11"/>
        <v>108.51063829787233</v>
      </c>
      <c r="G20" s="2">
        <v>1293</v>
      </c>
      <c r="H20" s="2">
        <v>1172</v>
      </c>
      <c r="I20" s="4">
        <f t="shared" si="3"/>
        <v>90.641918020108278</v>
      </c>
      <c r="J20" s="3">
        <v>27.36</v>
      </c>
      <c r="K20" s="3">
        <v>36.47</v>
      </c>
      <c r="L20" s="4">
        <f t="shared" si="4"/>
        <v>133.296783625731</v>
      </c>
      <c r="M20" s="15">
        <v>145.59</v>
      </c>
      <c r="N20" s="3">
        <f>W20*4%</f>
        <v>33.910400000000003</v>
      </c>
      <c r="O20" s="3">
        <f t="shared" si="6"/>
        <v>179.50040000000001</v>
      </c>
      <c r="P20" s="8"/>
      <c r="Q20" s="3">
        <f t="shared" si="0"/>
        <v>179.50040000000001</v>
      </c>
      <c r="R20" s="3">
        <f t="shared" si="13"/>
        <v>179.50040000000001</v>
      </c>
      <c r="S20" s="3">
        <v>71</v>
      </c>
      <c r="T20" s="3">
        <v>1022.94</v>
      </c>
      <c r="U20" s="3">
        <f>O20-Y20</f>
        <v>4.3204000000000065</v>
      </c>
      <c r="V20" s="3">
        <f t="shared" si="8"/>
        <v>851.48</v>
      </c>
      <c r="W20" s="3">
        <f>T20-Y20</f>
        <v>847.76</v>
      </c>
      <c r="X20" s="3">
        <f>(W20/V20)*100</f>
        <v>99.563113637431286</v>
      </c>
      <c r="Y20" s="3">
        <v>175.18</v>
      </c>
      <c r="Z20" s="5">
        <v>39.369999999999997</v>
      </c>
      <c r="AA20" s="3">
        <v>3.72</v>
      </c>
      <c r="AB20" s="5">
        <f t="shared" si="10"/>
        <v>43.089999999999996</v>
      </c>
    </row>
    <row r="21" spans="1:28" ht="30" customHeight="1">
      <c r="A21" s="49">
        <v>2</v>
      </c>
      <c r="B21" s="48" t="s">
        <v>26</v>
      </c>
      <c r="C21" s="45"/>
      <c r="D21" s="32">
        <f>SUM(D18:D20)</f>
        <v>141</v>
      </c>
      <c r="E21" s="32">
        <f t="shared" ref="E21:AA21" si="14">SUM(E18:E20)</f>
        <v>150</v>
      </c>
      <c r="F21" s="33">
        <f t="shared" si="11"/>
        <v>106.38297872340425</v>
      </c>
      <c r="G21" s="32">
        <f t="shared" si="14"/>
        <v>3879</v>
      </c>
      <c r="H21" s="32">
        <f t="shared" si="14"/>
        <v>3567</v>
      </c>
      <c r="I21" s="33">
        <f t="shared" si="3"/>
        <v>91.956689868522815</v>
      </c>
      <c r="J21" s="34">
        <f t="shared" si="14"/>
        <v>82.08</v>
      </c>
      <c r="K21" s="34">
        <v>105.33</v>
      </c>
      <c r="L21" s="33">
        <f t="shared" si="4"/>
        <v>128.32602339181287</v>
      </c>
      <c r="M21" s="34">
        <f t="shared" si="14"/>
        <v>421.39</v>
      </c>
      <c r="N21" s="35">
        <f t="shared" si="14"/>
        <v>86.679360000000003</v>
      </c>
      <c r="O21" s="34">
        <f t="shared" si="14"/>
        <v>508.06936000000002</v>
      </c>
      <c r="P21" s="35">
        <f t="shared" si="14"/>
        <v>0</v>
      </c>
      <c r="Q21" s="34">
        <f t="shared" si="14"/>
        <v>508.06936000000002</v>
      </c>
      <c r="R21" s="34">
        <f t="shared" si="14"/>
        <v>508.06936000000002</v>
      </c>
      <c r="S21" s="34">
        <f>SUM(S18:S20)</f>
        <v>175.64</v>
      </c>
      <c r="T21" s="34">
        <f t="shared" si="14"/>
        <v>1938.4740000000002</v>
      </c>
      <c r="U21" s="34">
        <f>SUM(U18:U20)</f>
        <v>86.049360000000007</v>
      </c>
      <c r="V21" s="34">
        <f>SUM(V18:V20)</f>
        <v>1531.2439999999999</v>
      </c>
      <c r="W21" s="34">
        <f>SUM(W18:W20)</f>
        <v>1513.2939999999999</v>
      </c>
      <c r="X21" s="34">
        <f t="shared" ref="X21" si="15">(W21/V21)*100</f>
        <v>98.827750508736685</v>
      </c>
      <c r="Y21" s="34">
        <f>SUM(Y18:Y20)</f>
        <v>422.02</v>
      </c>
      <c r="Z21" s="34">
        <f t="shared" si="14"/>
        <v>109.78999999999999</v>
      </c>
      <c r="AA21" s="34">
        <f t="shared" si="14"/>
        <v>17.95</v>
      </c>
      <c r="AB21" s="34">
        <f>SUM(AB18:AB20)</f>
        <v>127.74000000000001</v>
      </c>
    </row>
    <row r="22" spans="1:28" ht="30" hidden="1" customHeight="1">
      <c r="A22" s="20"/>
      <c r="B22" s="47">
        <v>12</v>
      </c>
      <c r="C22" s="30" t="s">
        <v>73</v>
      </c>
      <c r="D22" s="2">
        <v>47</v>
      </c>
      <c r="E22" s="2">
        <v>49</v>
      </c>
      <c r="F22" s="4">
        <f t="shared" si="11"/>
        <v>104.25531914893618</v>
      </c>
      <c r="G22" s="2">
        <v>1293</v>
      </c>
      <c r="H22" s="2">
        <v>1225</v>
      </c>
      <c r="I22" s="4">
        <f t="shared" si="3"/>
        <v>94.740912606341837</v>
      </c>
      <c r="J22" s="3">
        <v>27.36</v>
      </c>
      <c r="K22" s="3">
        <v>43.5</v>
      </c>
      <c r="L22" s="4">
        <f t="shared" si="4"/>
        <v>158.99122807017545</v>
      </c>
      <c r="M22" s="15">
        <v>151.77000000000001</v>
      </c>
      <c r="N22" s="3">
        <f t="shared" ref="N22:N27" si="16">W22*4%</f>
        <v>41.393600000000006</v>
      </c>
      <c r="O22" s="3">
        <f t="shared" si="6"/>
        <v>193.16360000000003</v>
      </c>
      <c r="P22" s="8"/>
      <c r="Q22" s="3">
        <f>M22+N22+P22</f>
        <v>193.16360000000003</v>
      </c>
      <c r="R22" s="3">
        <f>O22</f>
        <v>193.16360000000003</v>
      </c>
      <c r="S22" s="3">
        <v>43.25</v>
      </c>
      <c r="T22" s="3">
        <v>1169.18</v>
      </c>
      <c r="U22" s="3">
        <f t="shared" ref="U22:U27" si="17">O22-Y22</f>
        <v>58.823600000000027</v>
      </c>
      <c r="V22" s="3">
        <f t="shared" si="8"/>
        <v>1036.2900000000002</v>
      </c>
      <c r="W22" s="3">
        <f t="shared" ref="W22:W27" si="18">T22-Y22</f>
        <v>1034.8400000000001</v>
      </c>
      <c r="X22" s="3">
        <f>(W22/V22)*100</f>
        <v>99.860077777456112</v>
      </c>
      <c r="Y22" s="3">
        <v>134.34</v>
      </c>
      <c r="Z22" s="5">
        <v>34.119999999999997</v>
      </c>
      <c r="AA22" s="3">
        <v>1.45</v>
      </c>
      <c r="AB22" s="5">
        <f t="shared" si="10"/>
        <v>35.57</v>
      </c>
    </row>
    <row r="23" spans="1:28" ht="30" hidden="1" customHeight="1">
      <c r="A23" s="20"/>
      <c r="B23" s="47">
        <v>13</v>
      </c>
      <c r="C23" s="30" t="s">
        <v>74</v>
      </c>
      <c r="D23" s="2">
        <v>47</v>
      </c>
      <c r="E23" s="2">
        <v>49</v>
      </c>
      <c r="F23" s="4">
        <f t="shared" si="11"/>
        <v>104.25531914893618</v>
      </c>
      <c r="G23" s="2">
        <v>1293</v>
      </c>
      <c r="H23" s="2">
        <v>1388</v>
      </c>
      <c r="I23" s="4">
        <f t="shared" si="3"/>
        <v>107.34725444702242</v>
      </c>
      <c r="J23" s="3">
        <v>27.36</v>
      </c>
      <c r="K23" s="3">
        <v>45.46</v>
      </c>
      <c r="L23" s="4">
        <f t="shared" si="4"/>
        <v>166.15497076023394</v>
      </c>
      <c r="M23" s="15">
        <v>131.47</v>
      </c>
      <c r="N23" s="3">
        <f t="shared" si="16"/>
        <v>14.573200000000002</v>
      </c>
      <c r="O23" s="3">
        <f t="shared" si="6"/>
        <v>146.04320000000001</v>
      </c>
      <c r="P23" s="8"/>
      <c r="Q23" s="3">
        <f>M23+N23+P23</f>
        <v>146.04320000000001</v>
      </c>
      <c r="R23" s="3">
        <f t="shared" ref="R23:R27" si="19">O23</f>
        <v>146.04320000000001</v>
      </c>
      <c r="S23" s="3">
        <v>145.43</v>
      </c>
      <c r="T23" s="3">
        <v>546.47</v>
      </c>
      <c r="U23" s="3">
        <f t="shared" si="17"/>
        <v>-36.096799999999973</v>
      </c>
      <c r="V23" s="3">
        <f t="shared" si="8"/>
        <v>364.33000000000004</v>
      </c>
      <c r="W23" s="3">
        <f t="shared" si="18"/>
        <v>364.33000000000004</v>
      </c>
      <c r="X23" s="3">
        <f t="shared" ref="X23:X57" si="20">(W23/V23)*100</f>
        <v>100</v>
      </c>
      <c r="Y23" s="3">
        <v>182.14</v>
      </c>
      <c r="Z23" s="3">
        <v>23.65</v>
      </c>
      <c r="AA23" s="3">
        <v>0</v>
      </c>
      <c r="AB23" s="5">
        <f t="shared" si="10"/>
        <v>23.65</v>
      </c>
    </row>
    <row r="24" spans="1:28" ht="30" hidden="1" customHeight="1">
      <c r="A24" s="20"/>
      <c r="B24" s="47">
        <v>14</v>
      </c>
      <c r="C24" s="30" t="s">
        <v>89</v>
      </c>
      <c r="D24" s="2">
        <v>47</v>
      </c>
      <c r="E24" s="2">
        <v>48</v>
      </c>
      <c r="F24" s="4">
        <f t="shared" si="11"/>
        <v>102.12765957446808</v>
      </c>
      <c r="G24" s="2">
        <v>1293</v>
      </c>
      <c r="H24" s="2">
        <v>1333</v>
      </c>
      <c r="I24" s="4">
        <f t="shared" si="3"/>
        <v>103.09358081979892</v>
      </c>
      <c r="J24" s="3">
        <v>27.36</v>
      </c>
      <c r="K24" s="3">
        <v>39.86</v>
      </c>
      <c r="L24" s="4">
        <f t="shared" si="4"/>
        <v>145.68713450292398</v>
      </c>
      <c r="M24" s="15">
        <v>140.78</v>
      </c>
      <c r="N24" s="3">
        <f t="shared" si="16"/>
        <v>44.500399999999999</v>
      </c>
      <c r="O24" s="3">
        <f t="shared" si="6"/>
        <v>185.28039999999999</v>
      </c>
      <c r="P24" s="8"/>
      <c r="Q24" s="3">
        <f t="shared" ref="Q24:Q81" si="21">M24+N24+P24</f>
        <v>185.28039999999999</v>
      </c>
      <c r="R24" s="3">
        <f t="shared" si="19"/>
        <v>185.28039999999999</v>
      </c>
      <c r="S24" s="3">
        <v>113.79</v>
      </c>
      <c r="T24" s="3">
        <v>1285.5899999999999</v>
      </c>
      <c r="U24" s="3">
        <f t="shared" si="17"/>
        <v>12.200399999999973</v>
      </c>
      <c r="V24" s="3">
        <f t="shared" si="8"/>
        <v>1112.51</v>
      </c>
      <c r="W24" s="3">
        <f t="shared" si="18"/>
        <v>1112.51</v>
      </c>
      <c r="X24" s="3">
        <f t="shared" si="20"/>
        <v>100</v>
      </c>
      <c r="Y24" s="3">
        <v>173.08</v>
      </c>
      <c r="Z24" s="3">
        <v>2.91</v>
      </c>
      <c r="AA24" s="3">
        <v>0</v>
      </c>
      <c r="AB24" s="3">
        <f t="shared" si="10"/>
        <v>2.91</v>
      </c>
    </row>
    <row r="25" spans="1:28" ht="30" hidden="1" customHeight="1">
      <c r="A25" s="20"/>
      <c r="B25" s="47">
        <v>15</v>
      </c>
      <c r="C25" s="30" t="s">
        <v>75</v>
      </c>
      <c r="D25" s="2">
        <v>47</v>
      </c>
      <c r="E25" s="2">
        <v>60</v>
      </c>
      <c r="F25" s="4">
        <f t="shared" si="11"/>
        <v>127.65957446808511</v>
      </c>
      <c r="G25" s="2">
        <v>1293</v>
      </c>
      <c r="H25" s="2">
        <v>1267</v>
      </c>
      <c r="I25" s="4">
        <f t="shared" si="3"/>
        <v>97.9891724671307</v>
      </c>
      <c r="J25" s="3">
        <v>27.36</v>
      </c>
      <c r="K25" s="3">
        <v>27.05</v>
      </c>
      <c r="L25" s="4">
        <f t="shared" si="4"/>
        <v>98.866959064327489</v>
      </c>
      <c r="M25" s="15">
        <v>129.30000000000001</v>
      </c>
      <c r="N25" s="3">
        <f t="shared" si="16"/>
        <v>21.866399999999999</v>
      </c>
      <c r="O25" s="3">
        <f t="shared" si="6"/>
        <v>151.16640000000001</v>
      </c>
      <c r="P25" s="8"/>
      <c r="Q25" s="3">
        <f t="shared" si="21"/>
        <v>151.16640000000001</v>
      </c>
      <c r="R25" s="3">
        <f t="shared" si="19"/>
        <v>151.16640000000001</v>
      </c>
      <c r="S25" s="3">
        <v>90.49</v>
      </c>
      <c r="T25" s="3">
        <v>680.18</v>
      </c>
      <c r="U25" s="3">
        <f t="shared" si="17"/>
        <v>17.6464</v>
      </c>
      <c r="V25" s="3">
        <f t="shared" si="8"/>
        <v>547.23</v>
      </c>
      <c r="W25" s="3">
        <f t="shared" si="18"/>
        <v>546.66</v>
      </c>
      <c r="X25" s="3">
        <f t="shared" si="20"/>
        <v>99.895839043912062</v>
      </c>
      <c r="Y25" s="3">
        <v>133.52000000000001</v>
      </c>
      <c r="Z25" s="5">
        <v>25.56</v>
      </c>
      <c r="AA25" s="3">
        <v>0.56999999999999995</v>
      </c>
      <c r="AB25" s="5">
        <f t="shared" si="10"/>
        <v>26.13</v>
      </c>
    </row>
    <row r="26" spans="1:28" ht="30" hidden="1" customHeight="1">
      <c r="A26" s="20"/>
      <c r="B26" s="47">
        <v>16</v>
      </c>
      <c r="C26" s="30" t="s">
        <v>3</v>
      </c>
      <c r="D26" s="2">
        <v>47</v>
      </c>
      <c r="E26" s="2">
        <v>50</v>
      </c>
      <c r="F26" s="4">
        <f t="shared" si="11"/>
        <v>106.38297872340425</v>
      </c>
      <c r="G26" s="2">
        <v>1293</v>
      </c>
      <c r="H26" s="2">
        <v>1443</v>
      </c>
      <c r="I26" s="4">
        <f t="shared" si="3"/>
        <v>111.60092807424593</v>
      </c>
      <c r="J26" s="3">
        <v>27.36</v>
      </c>
      <c r="K26" s="3">
        <v>40.56</v>
      </c>
      <c r="L26" s="4">
        <f t="shared" si="4"/>
        <v>148.24561403508773</v>
      </c>
      <c r="M26" s="15">
        <v>130.82</v>
      </c>
      <c r="N26" s="3">
        <f t="shared" si="16"/>
        <v>29.107600000000001</v>
      </c>
      <c r="O26" s="3">
        <f t="shared" si="6"/>
        <v>159.92759999999998</v>
      </c>
      <c r="P26" s="8"/>
      <c r="Q26" s="3">
        <f t="shared" si="21"/>
        <v>159.92759999999998</v>
      </c>
      <c r="R26" s="3">
        <f t="shared" si="19"/>
        <v>159.92759999999998</v>
      </c>
      <c r="S26" s="3">
        <v>105.44</v>
      </c>
      <c r="T26" s="3">
        <v>901.24</v>
      </c>
      <c r="U26" s="3">
        <f t="shared" si="17"/>
        <v>-13.622400000000027</v>
      </c>
      <c r="V26" s="3">
        <f t="shared" si="8"/>
        <v>735.87</v>
      </c>
      <c r="W26" s="3">
        <f t="shared" si="18"/>
        <v>727.69</v>
      </c>
      <c r="X26" s="3">
        <f t="shared" si="20"/>
        <v>98.888390612472321</v>
      </c>
      <c r="Y26" s="3">
        <v>173.55</v>
      </c>
      <c r="Z26" s="5">
        <v>43.1</v>
      </c>
      <c r="AA26" s="3">
        <v>8.18</v>
      </c>
      <c r="AB26" s="5">
        <f t="shared" si="10"/>
        <v>51.28</v>
      </c>
    </row>
    <row r="27" spans="1:28" ht="30" hidden="1" customHeight="1">
      <c r="A27" s="20"/>
      <c r="B27" s="47">
        <v>17</v>
      </c>
      <c r="C27" s="30" t="s">
        <v>90</v>
      </c>
      <c r="D27" s="2">
        <v>47</v>
      </c>
      <c r="E27" s="2">
        <v>46</v>
      </c>
      <c r="F27" s="4">
        <f t="shared" si="11"/>
        <v>97.872340425531917</v>
      </c>
      <c r="G27" s="2">
        <v>1293</v>
      </c>
      <c r="H27" s="2">
        <v>1400</v>
      </c>
      <c r="I27" s="4">
        <f t="shared" si="3"/>
        <v>108.27532869296211</v>
      </c>
      <c r="J27" s="3">
        <v>27.36</v>
      </c>
      <c r="K27" s="3">
        <v>42.87</v>
      </c>
      <c r="L27" s="4">
        <f t="shared" si="4"/>
        <v>156.68859649122805</v>
      </c>
      <c r="M27" s="15">
        <v>135.4</v>
      </c>
      <c r="N27" s="3">
        <f t="shared" si="16"/>
        <v>42.353999999999999</v>
      </c>
      <c r="O27" s="3">
        <f t="shared" si="6"/>
        <v>177.75400000000002</v>
      </c>
      <c r="P27" s="8"/>
      <c r="Q27" s="3">
        <f t="shared" si="21"/>
        <v>177.75400000000002</v>
      </c>
      <c r="R27" s="3">
        <f t="shared" si="19"/>
        <v>177.75400000000002</v>
      </c>
      <c r="S27" s="3">
        <v>131.36000000000001</v>
      </c>
      <c r="T27" s="3">
        <v>1231.3399999999999</v>
      </c>
      <c r="U27" s="3">
        <f t="shared" si="17"/>
        <v>5.26400000000001</v>
      </c>
      <c r="V27" s="3">
        <f t="shared" si="8"/>
        <v>1058.8499999999999</v>
      </c>
      <c r="W27" s="3">
        <f t="shared" si="18"/>
        <v>1058.8499999999999</v>
      </c>
      <c r="X27" s="3">
        <f t="shared" si="20"/>
        <v>100</v>
      </c>
      <c r="Y27" s="3">
        <v>172.49</v>
      </c>
      <c r="Z27" s="5">
        <v>31.26</v>
      </c>
      <c r="AA27" s="3">
        <v>0</v>
      </c>
      <c r="AB27" s="5">
        <f t="shared" si="10"/>
        <v>31.26</v>
      </c>
    </row>
    <row r="28" spans="1:28" ht="30" customHeight="1">
      <c r="A28" s="29">
        <v>3</v>
      </c>
      <c r="B28" s="46" t="s">
        <v>27</v>
      </c>
      <c r="C28" s="44"/>
      <c r="D28" s="25">
        <f>SUM(D22:D27)</f>
        <v>282</v>
      </c>
      <c r="E28" s="25">
        <f t="shared" ref="E28:AB28" si="22">SUM(E22:E27)</f>
        <v>302</v>
      </c>
      <c r="F28" s="21">
        <f t="shared" si="11"/>
        <v>107.0921985815603</v>
      </c>
      <c r="G28" s="25">
        <f t="shared" si="22"/>
        <v>7758</v>
      </c>
      <c r="H28" s="25">
        <f t="shared" si="22"/>
        <v>8056</v>
      </c>
      <c r="I28" s="21">
        <f t="shared" si="3"/>
        <v>103.84119618458365</v>
      </c>
      <c r="J28" s="22">
        <f t="shared" si="22"/>
        <v>164.16000000000003</v>
      </c>
      <c r="K28" s="22">
        <f t="shared" si="22"/>
        <v>239.3</v>
      </c>
      <c r="L28" s="21">
        <f t="shared" si="4"/>
        <v>145.77241715399609</v>
      </c>
      <c r="M28" s="22">
        <f t="shared" si="22"/>
        <v>819.53999999999985</v>
      </c>
      <c r="N28" s="26">
        <f t="shared" si="22"/>
        <v>193.79520000000002</v>
      </c>
      <c r="O28" s="22">
        <f t="shared" si="22"/>
        <v>1013.3352000000001</v>
      </c>
      <c r="P28" s="26">
        <f t="shared" si="22"/>
        <v>0</v>
      </c>
      <c r="Q28" s="22">
        <f t="shared" si="22"/>
        <v>1013.3352000000001</v>
      </c>
      <c r="R28" s="22">
        <f t="shared" si="22"/>
        <v>1013.3352000000001</v>
      </c>
      <c r="S28" s="22">
        <f>SUM(S22:S27)</f>
        <v>629.76</v>
      </c>
      <c r="T28" s="22">
        <f t="shared" si="22"/>
        <v>5814</v>
      </c>
      <c r="U28" s="22">
        <f t="shared" si="22"/>
        <v>44.21520000000001</v>
      </c>
      <c r="V28" s="22">
        <f>SUM(V22:V27)</f>
        <v>4855.08</v>
      </c>
      <c r="W28" s="22">
        <f>SUM(W22:W27)</f>
        <v>4844.88</v>
      </c>
      <c r="X28" s="22">
        <f t="shared" si="20"/>
        <v>99.789910773869849</v>
      </c>
      <c r="Y28" s="22">
        <f>SUM(Y22:Y27)</f>
        <v>969.12000000000012</v>
      </c>
      <c r="Z28" s="22">
        <f t="shared" si="22"/>
        <v>160.6</v>
      </c>
      <c r="AA28" s="22">
        <f t="shared" si="22"/>
        <v>10.199999999999999</v>
      </c>
      <c r="AB28" s="22">
        <f t="shared" si="22"/>
        <v>170.79999999999998</v>
      </c>
    </row>
    <row r="29" spans="1:28" ht="30" hidden="1" customHeight="1">
      <c r="A29" s="20"/>
      <c r="B29" s="47">
        <v>18</v>
      </c>
      <c r="C29" s="30" t="s">
        <v>4</v>
      </c>
      <c r="D29" s="2">
        <v>48</v>
      </c>
      <c r="E29" s="2">
        <v>46</v>
      </c>
      <c r="F29" s="4">
        <f t="shared" si="11"/>
        <v>95.833333333333343</v>
      </c>
      <c r="G29" s="2">
        <v>1293</v>
      </c>
      <c r="H29" s="2">
        <v>1180</v>
      </c>
      <c r="I29" s="4">
        <f t="shared" si="3"/>
        <v>91.260634184068053</v>
      </c>
      <c r="J29" s="3">
        <v>27.36</v>
      </c>
      <c r="K29" s="3">
        <v>33.9</v>
      </c>
      <c r="L29" s="4">
        <f t="shared" si="4"/>
        <v>123.90350877192982</v>
      </c>
      <c r="M29" s="15">
        <v>130.69999999999999</v>
      </c>
      <c r="N29" s="3">
        <f>W29*4%</f>
        <v>31.830400000000001</v>
      </c>
      <c r="O29" s="3">
        <f t="shared" si="6"/>
        <v>162.53039999999999</v>
      </c>
      <c r="P29" s="8"/>
      <c r="Q29" s="3">
        <f t="shared" si="21"/>
        <v>162.53039999999999</v>
      </c>
      <c r="R29" s="3">
        <f>O29</f>
        <v>162.53039999999999</v>
      </c>
      <c r="S29" s="3">
        <v>76.55</v>
      </c>
      <c r="T29" s="3">
        <v>981.64</v>
      </c>
      <c r="U29" s="3">
        <f>O29-Y29</f>
        <v>-23.349600000000009</v>
      </c>
      <c r="V29" s="3">
        <f t="shared" si="8"/>
        <v>795.76</v>
      </c>
      <c r="W29" s="3">
        <f>T29-Y29</f>
        <v>795.76</v>
      </c>
      <c r="X29" s="3">
        <f t="shared" si="20"/>
        <v>100</v>
      </c>
      <c r="Y29" s="3">
        <v>185.88</v>
      </c>
      <c r="Z29" s="5">
        <v>38.97</v>
      </c>
      <c r="AA29" s="3">
        <v>0</v>
      </c>
      <c r="AB29" s="5">
        <f t="shared" si="10"/>
        <v>38.97</v>
      </c>
    </row>
    <row r="30" spans="1:28" ht="30" hidden="1" customHeight="1">
      <c r="A30" s="20"/>
      <c r="B30" s="47">
        <v>19</v>
      </c>
      <c r="C30" s="30" t="s">
        <v>5</v>
      </c>
      <c r="D30" s="2">
        <v>47</v>
      </c>
      <c r="E30" s="2">
        <v>47</v>
      </c>
      <c r="F30" s="4">
        <f t="shared" si="11"/>
        <v>100</v>
      </c>
      <c r="G30" s="2">
        <v>1293</v>
      </c>
      <c r="H30" s="2">
        <v>1185</v>
      </c>
      <c r="I30" s="4">
        <f t="shared" si="3"/>
        <v>91.647331786542921</v>
      </c>
      <c r="J30" s="3">
        <v>27.36</v>
      </c>
      <c r="K30" s="3">
        <v>25.6</v>
      </c>
      <c r="L30" s="4">
        <f t="shared" si="4"/>
        <v>93.567251461988306</v>
      </c>
      <c r="M30" s="15">
        <v>125.39</v>
      </c>
      <c r="N30" s="3">
        <f>W30*4%</f>
        <v>31.8992</v>
      </c>
      <c r="O30" s="3">
        <f t="shared" si="6"/>
        <v>157.28919999999999</v>
      </c>
      <c r="P30" s="8"/>
      <c r="Q30" s="3">
        <f t="shared" si="21"/>
        <v>157.28919999999999</v>
      </c>
      <c r="R30" s="3">
        <f t="shared" ref="R30:R32" si="23">O30</f>
        <v>157.28919999999999</v>
      </c>
      <c r="S30" s="3">
        <v>74.34</v>
      </c>
      <c r="T30" s="3">
        <v>938.28</v>
      </c>
      <c r="U30" s="3">
        <f>O30-Y30</f>
        <v>16.489199999999983</v>
      </c>
      <c r="V30" s="3">
        <f t="shared" si="8"/>
        <v>797.57</v>
      </c>
      <c r="W30" s="3">
        <f>T30-Y30</f>
        <v>797.48</v>
      </c>
      <c r="X30" s="3">
        <f t="shared" si="20"/>
        <v>99.988715724011684</v>
      </c>
      <c r="Y30" s="3">
        <v>140.80000000000001</v>
      </c>
      <c r="Z30" s="5">
        <v>41.12</v>
      </c>
      <c r="AA30" s="3">
        <v>0.09</v>
      </c>
      <c r="AB30" s="5">
        <f t="shared" si="10"/>
        <v>41.21</v>
      </c>
    </row>
    <row r="31" spans="1:28" ht="30" hidden="1" customHeight="1">
      <c r="A31" s="20"/>
      <c r="B31" s="47">
        <v>20</v>
      </c>
      <c r="C31" s="30" t="s">
        <v>76</v>
      </c>
      <c r="D31" s="2">
        <v>47</v>
      </c>
      <c r="E31" s="2">
        <v>46</v>
      </c>
      <c r="F31" s="4">
        <f t="shared" si="11"/>
        <v>97.872340425531917</v>
      </c>
      <c r="G31" s="2">
        <v>1293</v>
      </c>
      <c r="H31" s="2">
        <v>1168</v>
      </c>
      <c r="I31" s="4">
        <f t="shared" si="3"/>
        <v>90.332559938128384</v>
      </c>
      <c r="J31" s="3">
        <v>27.36</v>
      </c>
      <c r="K31" s="3">
        <v>28.83</v>
      </c>
      <c r="L31" s="4">
        <f t="shared" si="4"/>
        <v>105.37280701754386</v>
      </c>
      <c r="M31" s="15">
        <v>120.68</v>
      </c>
      <c r="N31" s="3">
        <f>W31*4%</f>
        <v>26.459200000000003</v>
      </c>
      <c r="O31" s="3">
        <f t="shared" si="6"/>
        <v>147.13920000000002</v>
      </c>
      <c r="P31" s="8"/>
      <c r="Q31" s="3">
        <f t="shared" si="21"/>
        <v>147.13920000000002</v>
      </c>
      <c r="R31" s="3">
        <f t="shared" si="23"/>
        <v>147.13920000000002</v>
      </c>
      <c r="S31" s="3">
        <v>57.75</v>
      </c>
      <c r="T31" s="3">
        <v>779.37</v>
      </c>
      <c r="U31" s="3">
        <f>O31-Y31</f>
        <v>29.249200000000016</v>
      </c>
      <c r="V31" s="3">
        <f t="shared" si="8"/>
        <v>662.55000000000007</v>
      </c>
      <c r="W31" s="3">
        <f>T31-Y31</f>
        <v>661.48</v>
      </c>
      <c r="X31" s="3">
        <f t="shared" si="20"/>
        <v>99.838502754509079</v>
      </c>
      <c r="Y31" s="3">
        <v>117.89</v>
      </c>
      <c r="Z31" s="5">
        <v>33.97</v>
      </c>
      <c r="AA31" s="3">
        <v>1.07</v>
      </c>
      <c r="AB31" s="5">
        <f t="shared" si="10"/>
        <v>35.04</v>
      </c>
    </row>
    <row r="32" spans="1:28" ht="30" hidden="1" customHeight="1">
      <c r="A32" s="20"/>
      <c r="B32" s="47">
        <v>21</v>
      </c>
      <c r="C32" s="30" t="s">
        <v>95</v>
      </c>
      <c r="D32" s="2">
        <v>47</v>
      </c>
      <c r="E32" s="2">
        <v>44</v>
      </c>
      <c r="F32" s="4">
        <f t="shared" si="11"/>
        <v>93.61702127659575</v>
      </c>
      <c r="G32" s="2">
        <v>1293</v>
      </c>
      <c r="H32" s="2">
        <v>1143</v>
      </c>
      <c r="I32" s="4">
        <f t="shared" si="3"/>
        <v>88.399071925754058</v>
      </c>
      <c r="J32" s="3">
        <v>27.36</v>
      </c>
      <c r="K32" s="3">
        <v>30.38</v>
      </c>
      <c r="L32" s="4">
        <f t="shared" si="4"/>
        <v>111.03801169590643</v>
      </c>
      <c r="M32" s="15">
        <v>120.3</v>
      </c>
      <c r="N32" s="3">
        <f>W32*4%</f>
        <v>17.689600000000002</v>
      </c>
      <c r="O32" s="3">
        <f t="shared" si="6"/>
        <v>137.9896</v>
      </c>
      <c r="P32" s="8"/>
      <c r="Q32" s="3">
        <f t="shared" si="21"/>
        <v>137.9896</v>
      </c>
      <c r="R32" s="3">
        <f t="shared" si="23"/>
        <v>137.9896</v>
      </c>
      <c r="S32" s="3">
        <v>55.45</v>
      </c>
      <c r="T32" s="3">
        <v>550.82000000000005</v>
      </c>
      <c r="U32" s="3">
        <f>O32-Y32</f>
        <v>29.409599999999998</v>
      </c>
      <c r="V32" s="3">
        <f t="shared" si="8"/>
        <v>448.31000000000006</v>
      </c>
      <c r="W32" s="3">
        <f>T32-Y32</f>
        <v>442.24000000000007</v>
      </c>
      <c r="X32" s="3">
        <f t="shared" si="20"/>
        <v>98.646026187236515</v>
      </c>
      <c r="Y32" s="3">
        <v>108.58</v>
      </c>
      <c r="Z32" s="5">
        <v>30.9</v>
      </c>
      <c r="AA32" s="3">
        <v>6.07</v>
      </c>
      <c r="AB32" s="5">
        <f t="shared" si="10"/>
        <v>36.97</v>
      </c>
    </row>
    <row r="33" spans="1:28" ht="30" customHeight="1">
      <c r="A33" s="49">
        <v>4</v>
      </c>
      <c r="B33" s="48" t="s">
        <v>28</v>
      </c>
      <c r="C33" s="45"/>
      <c r="D33" s="32">
        <f>SUM(D29:D32)</f>
        <v>189</v>
      </c>
      <c r="E33" s="32">
        <f t="shared" ref="E33:U33" si="24">SUM(E29:E32)</f>
        <v>183</v>
      </c>
      <c r="F33" s="33">
        <f t="shared" si="11"/>
        <v>96.825396825396822</v>
      </c>
      <c r="G33" s="32">
        <f t="shared" si="24"/>
        <v>5172</v>
      </c>
      <c r="H33" s="32">
        <f t="shared" si="24"/>
        <v>4676</v>
      </c>
      <c r="I33" s="33">
        <f t="shared" si="3"/>
        <v>90.409899458623357</v>
      </c>
      <c r="J33" s="34">
        <f t="shared" si="24"/>
        <v>109.44</v>
      </c>
      <c r="K33" s="34">
        <f t="shared" si="24"/>
        <v>118.71</v>
      </c>
      <c r="L33" s="33">
        <f t="shared" si="4"/>
        <v>108.4703947368421</v>
      </c>
      <c r="M33" s="35">
        <f t="shared" si="24"/>
        <v>497.07</v>
      </c>
      <c r="N33" s="35">
        <f t="shared" si="24"/>
        <v>107.87840000000001</v>
      </c>
      <c r="O33" s="34">
        <f t="shared" si="24"/>
        <v>604.94839999999999</v>
      </c>
      <c r="P33" s="35">
        <f t="shared" si="24"/>
        <v>0</v>
      </c>
      <c r="Q33" s="34">
        <f t="shared" si="24"/>
        <v>604.94839999999999</v>
      </c>
      <c r="R33" s="34">
        <f t="shared" si="24"/>
        <v>604.94839999999999</v>
      </c>
      <c r="S33" s="34">
        <f>SUM(S29:S32)</f>
        <v>264.08999999999997</v>
      </c>
      <c r="T33" s="34">
        <f t="shared" si="24"/>
        <v>3250.11</v>
      </c>
      <c r="U33" s="34">
        <f t="shared" si="24"/>
        <v>51.798399999999987</v>
      </c>
      <c r="V33" s="34">
        <f>SUM(V29:V32)</f>
        <v>2704.19</v>
      </c>
      <c r="W33" s="34">
        <f>SUM(W29:W32)</f>
        <v>2696.9600000000005</v>
      </c>
      <c r="X33" s="34">
        <f t="shared" si="20"/>
        <v>99.732637129787491</v>
      </c>
      <c r="Y33" s="34">
        <f>SUM(Y29:Y32)</f>
        <v>553.15</v>
      </c>
      <c r="Z33" s="34">
        <f t="shared" ref="Z33:AB33" si="25">SUM(Z29:Z32)</f>
        <v>144.96</v>
      </c>
      <c r="AA33" s="34">
        <f t="shared" si="25"/>
        <v>7.23</v>
      </c>
      <c r="AB33" s="34">
        <f t="shared" si="25"/>
        <v>152.19</v>
      </c>
    </row>
    <row r="34" spans="1:28" ht="30" hidden="1" customHeight="1">
      <c r="A34" s="20"/>
      <c r="B34" s="47">
        <v>22</v>
      </c>
      <c r="C34" s="31" t="s">
        <v>24</v>
      </c>
      <c r="D34" s="2">
        <v>47</v>
      </c>
      <c r="E34" s="2">
        <v>48</v>
      </c>
      <c r="F34" s="4">
        <f t="shared" si="11"/>
        <v>102.12765957446808</v>
      </c>
      <c r="G34" s="2">
        <v>1293</v>
      </c>
      <c r="H34" s="2">
        <v>1426</v>
      </c>
      <c r="I34" s="4">
        <f t="shared" si="3"/>
        <v>110.28615622583141</v>
      </c>
      <c r="J34" s="3">
        <v>27.36</v>
      </c>
      <c r="K34" s="3">
        <v>28.92</v>
      </c>
      <c r="L34" s="4">
        <f t="shared" si="4"/>
        <v>105.70175438596492</v>
      </c>
      <c r="M34" s="15">
        <v>115</v>
      </c>
      <c r="N34" s="3">
        <f>W34*4%</f>
        <v>8.6240000000000006</v>
      </c>
      <c r="O34" s="3">
        <f t="shared" si="6"/>
        <v>123.624</v>
      </c>
      <c r="P34" s="8"/>
      <c r="Q34" s="3">
        <f t="shared" si="21"/>
        <v>123.624</v>
      </c>
      <c r="R34" s="3">
        <f>O34</f>
        <v>123.624</v>
      </c>
      <c r="S34" s="3">
        <v>62.91</v>
      </c>
      <c r="T34" s="3">
        <v>324.26</v>
      </c>
      <c r="U34" s="3">
        <f>O34-Y34</f>
        <v>14.963999999999999</v>
      </c>
      <c r="V34" s="3">
        <f t="shared" si="8"/>
        <v>219.76</v>
      </c>
      <c r="W34" s="3">
        <f>T34-Y34</f>
        <v>215.6</v>
      </c>
      <c r="X34" s="3">
        <f t="shared" si="20"/>
        <v>98.107025846377866</v>
      </c>
      <c r="Y34" s="3">
        <v>108.66</v>
      </c>
      <c r="Z34" s="3">
        <v>17.149999999999999</v>
      </c>
      <c r="AA34" s="3">
        <v>4.16</v>
      </c>
      <c r="AB34" s="3">
        <f t="shared" si="10"/>
        <v>21.31</v>
      </c>
    </row>
    <row r="35" spans="1:28" ht="30" hidden="1" customHeight="1">
      <c r="A35" s="20"/>
      <c r="B35" s="47">
        <v>23</v>
      </c>
      <c r="C35" s="30" t="s">
        <v>77</v>
      </c>
      <c r="D35" s="2">
        <v>47</v>
      </c>
      <c r="E35" s="2">
        <v>47</v>
      </c>
      <c r="F35" s="4">
        <f t="shared" si="11"/>
        <v>100</v>
      </c>
      <c r="G35" s="2">
        <v>1293</v>
      </c>
      <c r="H35" s="2">
        <v>1117</v>
      </c>
      <c r="I35" s="4">
        <f t="shared" si="3"/>
        <v>86.388244392884758</v>
      </c>
      <c r="J35" s="3">
        <v>27.36</v>
      </c>
      <c r="K35" s="3">
        <v>27.23</v>
      </c>
      <c r="L35" s="4">
        <f t="shared" si="4"/>
        <v>99.524853801169598</v>
      </c>
      <c r="M35" s="15">
        <v>110</v>
      </c>
      <c r="N35" s="3">
        <v>8.23</v>
      </c>
      <c r="O35" s="3">
        <f t="shared" si="6"/>
        <v>118.23</v>
      </c>
      <c r="P35" s="8"/>
      <c r="Q35" s="3">
        <f t="shared" si="21"/>
        <v>118.23</v>
      </c>
      <c r="R35" s="3">
        <f t="shared" ref="R35:R38" si="26">O35</f>
        <v>118.23</v>
      </c>
      <c r="S35" s="3">
        <v>66.959999999999994</v>
      </c>
      <c r="T35" s="3">
        <v>328.93</v>
      </c>
      <c r="U35" s="3">
        <f>O35-Y35</f>
        <v>16.450000000000003</v>
      </c>
      <c r="V35" s="3">
        <f t="shared" si="8"/>
        <v>231.12</v>
      </c>
      <c r="W35" s="3">
        <f>T35-Y35</f>
        <v>227.15</v>
      </c>
      <c r="X35" s="3">
        <f t="shared" si="20"/>
        <v>98.282277604707517</v>
      </c>
      <c r="Y35" s="3">
        <v>101.78</v>
      </c>
      <c r="Z35" s="3">
        <v>19.14</v>
      </c>
      <c r="AA35" s="3">
        <v>3.97</v>
      </c>
      <c r="AB35" s="3">
        <f t="shared" si="10"/>
        <v>23.11</v>
      </c>
    </row>
    <row r="36" spans="1:28" ht="30" hidden="1" customHeight="1">
      <c r="A36" s="20"/>
      <c r="B36" s="47">
        <v>24</v>
      </c>
      <c r="C36" s="30" t="s">
        <v>78</v>
      </c>
      <c r="D36" s="2">
        <v>47</v>
      </c>
      <c r="E36" s="2">
        <v>45</v>
      </c>
      <c r="F36" s="4">
        <f t="shared" si="11"/>
        <v>95.744680851063833</v>
      </c>
      <c r="G36" s="2">
        <v>1293</v>
      </c>
      <c r="H36" s="2">
        <v>1152</v>
      </c>
      <c r="I36" s="4">
        <f t="shared" si="3"/>
        <v>89.095127610208806</v>
      </c>
      <c r="J36" s="3">
        <v>27.36</v>
      </c>
      <c r="K36" s="3">
        <v>30.57</v>
      </c>
      <c r="L36" s="4">
        <f t="shared" si="4"/>
        <v>111.73245614035088</v>
      </c>
      <c r="M36" s="15">
        <v>110</v>
      </c>
      <c r="N36" s="3">
        <v>9.44</v>
      </c>
      <c r="O36" s="3">
        <f t="shared" si="6"/>
        <v>119.44</v>
      </c>
      <c r="P36" s="8"/>
      <c r="Q36" s="3">
        <f t="shared" si="21"/>
        <v>119.44</v>
      </c>
      <c r="R36" s="3">
        <f t="shared" si="26"/>
        <v>119.44</v>
      </c>
      <c r="S36" s="3">
        <v>47.21</v>
      </c>
      <c r="T36" s="3">
        <v>348.16</v>
      </c>
      <c r="U36" s="3">
        <f>O36-Y36</f>
        <v>8.4399999999999977</v>
      </c>
      <c r="V36" s="3">
        <f t="shared" si="8"/>
        <v>241.51999999999998</v>
      </c>
      <c r="W36" s="3">
        <v>237.63</v>
      </c>
      <c r="X36" s="3">
        <f t="shared" si="20"/>
        <v>98.389367340178865</v>
      </c>
      <c r="Y36" s="3">
        <v>111</v>
      </c>
      <c r="Z36" s="5">
        <v>30.29</v>
      </c>
      <c r="AA36" s="3">
        <v>3.89</v>
      </c>
      <c r="AB36" s="5">
        <f t="shared" si="10"/>
        <v>34.18</v>
      </c>
    </row>
    <row r="37" spans="1:28" ht="30" hidden="1" customHeight="1">
      <c r="A37" s="20"/>
      <c r="B37" s="47">
        <v>25</v>
      </c>
      <c r="C37" s="30" t="s">
        <v>6</v>
      </c>
      <c r="D37" s="2">
        <v>47</v>
      </c>
      <c r="E37" s="2">
        <v>51</v>
      </c>
      <c r="F37" s="4">
        <f t="shared" si="11"/>
        <v>108.51063829787233</v>
      </c>
      <c r="G37" s="2">
        <v>1293</v>
      </c>
      <c r="H37" s="2">
        <v>1342</v>
      </c>
      <c r="I37" s="4">
        <f t="shared" si="3"/>
        <v>103.78963650425368</v>
      </c>
      <c r="J37" s="3">
        <v>27.36</v>
      </c>
      <c r="K37" s="3">
        <v>33.24</v>
      </c>
      <c r="L37" s="4">
        <f t="shared" si="4"/>
        <v>121.49122807017545</v>
      </c>
      <c r="M37" s="15">
        <v>110</v>
      </c>
      <c r="N37" s="3">
        <f>W37*4%</f>
        <v>8.1020000000000003</v>
      </c>
      <c r="O37" s="3">
        <f t="shared" si="6"/>
        <v>118.102</v>
      </c>
      <c r="P37" s="8"/>
      <c r="Q37" s="3">
        <f t="shared" si="21"/>
        <v>118.102</v>
      </c>
      <c r="R37" s="3">
        <f t="shared" si="26"/>
        <v>118.102</v>
      </c>
      <c r="S37" s="3">
        <v>32.770000000000003</v>
      </c>
      <c r="T37" s="3">
        <v>294.89999999999998</v>
      </c>
      <c r="U37" s="3">
        <f>O37-Y37</f>
        <v>25.75200000000001</v>
      </c>
      <c r="V37" s="3">
        <f t="shared" si="8"/>
        <v>207.39</v>
      </c>
      <c r="W37" s="3">
        <f>T37-Y37</f>
        <v>202.54999999999998</v>
      </c>
      <c r="X37" s="3">
        <f t="shared" si="20"/>
        <v>97.666232701673167</v>
      </c>
      <c r="Y37" s="3">
        <v>92.35</v>
      </c>
      <c r="Z37" s="3">
        <v>20.69</v>
      </c>
      <c r="AA37" s="3">
        <v>4.84</v>
      </c>
      <c r="AB37" s="5">
        <f t="shared" si="10"/>
        <v>25.53</v>
      </c>
    </row>
    <row r="38" spans="1:28" ht="30" hidden="1" customHeight="1">
      <c r="A38" s="20"/>
      <c r="B38" s="47">
        <v>26</v>
      </c>
      <c r="C38" s="30" t="s">
        <v>79</v>
      </c>
      <c r="D38" s="2">
        <v>47</v>
      </c>
      <c r="E38" s="2">
        <v>42</v>
      </c>
      <c r="F38" s="4">
        <f t="shared" si="11"/>
        <v>89.361702127659569</v>
      </c>
      <c r="G38" s="2">
        <v>1293</v>
      </c>
      <c r="H38" s="2">
        <v>1122</v>
      </c>
      <c r="I38" s="4">
        <f t="shared" si="3"/>
        <v>86.77494199535964</v>
      </c>
      <c r="J38" s="3">
        <v>27.36</v>
      </c>
      <c r="K38" s="3">
        <v>44.57</v>
      </c>
      <c r="L38" s="4">
        <f t="shared" si="4"/>
        <v>162.90204678362574</v>
      </c>
      <c r="M38" s="15">
        <v>130</v>
      </c>
      <c r="N38" s="3">
        <v>13.7</v>
      </c>
      <c r="O38" s="3">
        <f t="shared" si="6"/>
        <v>143.69999999999999</v>
      </c>
      <c r="P38" s="8"/>
      <c r="Q38" s="3">
        <f t="shared" si="21"/>
        <v>143.69999999999999</v>
      </c>
      <c r="R38" s="3">
        <f t="shared" si="26"/>
        <v>143.69999999999999</v>
      </c>
      <c r="S38" s="3">
        <v>90.9</v>
      </c>
      <c r="T38" s="3">
        <v>508.85</v>
      </c>
      <c r="U38" s="3">
        <f>O38-Y38</f>
        <v>-6.0700000000000216</v>
      </c>
      <c r="V38" s="3">
        <f t="shared" si="8"/>
        <v>363.81000000000006</v>
      </c>
      <c r="W38" s="3">
        <f>T38-Y38</f>
        <v>359.08000000000004</v>
      </c>
      <c r="X38" s="3">
        <f t="shared" si="20"/>
        <v>98.699870811687418</v>
      </c>
      <c r="Y38" s="3">
        <v>149.77000000000001</v>
      </c>
      <c r="Z38" s="5">
        <v>33.24</v>
      </c>
      <c r="AA38" s="3">
        <v>4.7300000000000004</v>
      </c>
      <c r="AB38" s="5">
        <f t="shared" si="10"/>
        <v>37.97</v>
      </c>
    </row>
    <row r="39" spans="1:28" ht="30" customHeight="1">
      <c r="A39" s="29">
        <v>5</v>
      </c>
      <c r="B39" s="46" t="s">
        <v>29</v>
      </c>
      <c r="C39" s="44"/>
      <c r="D39" s="25">
        <f>SUM(D34:D38)</f>
        <v>235</v>
      </c>
      <c r="E39" s="25">
        <f t="shared" ref="E39:AA39" si="27">SUM(E34:E38)</f>
        <v>233</v>
      </c>
      <c r="F39" s="21">
        <f t="shared" si="11"/>
        <v>99.148936170212764</v>
      </c>
      <c r="G39" s="25">
        <f t="shared" si="27"/>
        <v>6465</v>
      </c>
      <c r="H39" s="25">
        <f t="shared" si="27"/>
        <v>6159</v>
      </c>
      <c r="I39" s="21">
        <f t="shared" si="3"/>
        <v>95.266821345707655</v>
      </c>
      <c r="J39" s="22">
        <f t="shared" si="27"/>
        <v>136.80000000000001</v>
      </c>
      <c r="K39" s="22">
        <f t="shared" si="27"/>
        <v>164.53</v>
      </c>
      <c r="L39" s="21">
        <f t="shared" si="4"/>
        <v>120.2704678362573</v>
      </c>
      <c r="M39" s="22">
        <f t="shared" si="27"/>
        <v>575</v>
      </c>
      <c r="N39" s="26">
        <f t="shared" si="27"/>
        <v>48.096000000000004</v>
      </c>
      <c r="O39" s="22">
        <f t="shared" si="27"/>
        <v>623.096</v>
      </c>
      <c r="P39" s="26">
        <f t="shared" si="27"/>
        <v>0</v>
      </c>
      <c r="Q39" s="22">
        <f t="shared" si="27"/>
        <v>623.096</v>
      </c>
      <c r="R39" s="22">
        <f t="shared" si="27"/>
        <v>623.096</v>
      </c>
      <c r="S39" s="22">
        <f>SUM(S34:S38)</f>
        <v>300.75</v>
      </c>
      <c r="T39" s="22">
        <f t="shared" si="27"/>
        <v>1805.1</v>
      </c>
      <c r="U39" s="22">
        <f t="shared" si="27"/>
        <v>59.535999999999987</v>
      </c>
      <c r="V39" s="22">
        <f>SUM(V34:V38)</f>
        <v>1263.5999999999999</v>
      </c>
      <c r="W39" s="22">
        <f>SUM(W34:W38)</f>
        <v>1242.01</v>
      </c>
      <c r="X39" s="22">
        <f t="shared" si="20"/>
        <v>98.29138968027857</v>
      </c>
      <c r="Y39" s="22">
        <f>SUM(Y34:Y38)</f>
        <v>563.55999999999995</v>
      </c>
      <c r="Z39" s="22">
        <f t="shared" si="27"/>
        <v>120.50999999999999</v>
      </c>
      <c r="AA39" s="22">
        <f t="shared" si="27"/>
        <v>21.59</v>
      </c>
      <c r="AB39" s="22">
        <f>SUM(AB34:AB38)</f>
        <v>142.1</v>
      </c>
    </row>
    <row r="40" spans="1:28" ht="30" hidden="1" customHeight="1">
      <c r="A40" s="20"/>
      <c r="B40" s="47">
        <v>27</v>
      </c>
      <c r="C40" s="30" t="s">
        <v>80</v>
      </c>
      <c r="D40" s="2">
        <v>47</v>
      </c>
      <c r="E40" s="2">
        <v>53</v>
      </c>
      <c r="F40" s="4">
        <f t="shared" si="11"/>
        <v>112.7659574468085</v>
      </c>
      <c r="G40" s="2">
        <v>1293</v>
      </c>
      <c r="H40" s="2">
        <v>1366</v>
      </c>
      <c r="I40" s="4">
        <f t="shared" si="3"/>
        <v>105.64578499613302</v>
      </c>
      <c r="J40" s="3">
        <v>27.36</v>
      </c>
      <c r="K40" s="3">
        <v>29.98</v>
      </c>
      <c r="L40" s="4">
        <f t="shared" si="4"/>
        <v>109.57602339181287</v>
      </c>
      <c r="M40" s="15">
        <v>135</v>
      </c>
      <c r="N40" s="3">
        <f>W40*4%</f>
        <v>12.646800000000001</v>
      </c>
      <c r="O40" s="3">
        <f t="shared" si="6"/>
        <v>147.64680000000001</v>
      </c>
      <c r="P40" s="8"/>
      <c r="Q40" s="3">
        <f t="shared" si="21"/>
        <v>147.64680000000001</v>
      </c>
      <c r="R40" s="3">
        <f>O40</f>
        <v>147.64680000000001</v>
      </c>
      <c r="S40" s="3">
        <v>45.82</v>
      </c>
      <c r="T40" s="3">
        <v>432.93</v>
      </c>
      <c r="U40" s="3">
        <f>O40-Y40</f>
        <v>30.886800000000008</v>
      </c>
      <c r="V40" s="3">
        <f t="shared" si="8"/>
        <v>323.01</v>
      </c>
      <c r="W40" s="3">
        <f>T40-Y40</f>
        <v>316.17</v>
      </c>
      <c r="X40" s="3">
        <f t="shared" si="20"/>
        <v>97.882418500975206</v>
      </c>
      <c r="Y40" s="3">
        <v>116.76</v>
      </c>
      <c r="Z40" s="5">
        <v>37.869999999999997</v>
      </c>
      <c r="AA40" s="3">
        <v>6.84</v>
      </c>
      <c r="AB40" s="5">
        <f t="shared" si="10"/>
        <v>44.709999999999994</v>
      </c>
    </row>
    <row r="41" spans="1:28" ht="30" hidden="1" customHeight="1">
      <c r="A41" s="20"/>
      <c r="B41" s="47">
        <v>28</v>
      </c>
      <c r="C41" s="30" t="s">
        <v>0</v>
      </c>
      <c r="D41" s="2">
        <v>47</v>
      </c>
      <c r="E41" s="2">
        <v>49</v>
      </c>
      <c r="F41" s="4">
        <f t="shared" si="11"/>
        <v>104.25531914893618</v>
      </c>
      <c r="G41" s="2">
        <v>1293</v>
      </c>
      <c r="H41" s="2">
        <v>1414</v>
      </c>
      <c r="I41" s="4">
        <f t="shared" si="3"/>
        <v>109.35808197989172</v>
      </c>
      <c r="J41" s="3">
        <v>27.36</v>
      </c>
      <c r="K41" s="3">
        <v>26.95</v>
      </c>
      <c r="L41" s="4">
        <f t="shared" si="4"/>
        <v>98.501461988304101</v>
      </c>
      <c r="M41" s="15">
        <v>125</v>
      </c>
      <c r="N41" s="3">
        <f>W41*4%</f>
        <v>12.364400000000002</v>
      </c>
      <c r="O41" s="3">
        <f t="shared" si="6"/>
        <v>137.36439999999999</v>
      </c>
      <c r="P41" s="8"/>
      <c r="Q41" s="3">
        <f t="shared" si="21"/>
        <v>137.36439999999999</v>
      </c>
      <c r="R41" s="3">
        <f t="shared" ref="R41:R44" si="28">O41</f>
        <v>137.36439999999999</v>
      </c>
      <c r="S41" s="3">
        <v>66.37</v>
      </c>
      <c r="T41" s="3">
        <v>431.36</v>
      </c>
      <c r="U41" s="3">
        <f>O41-Y41</f>
        <v>15.114399999999989</v>
      </c>
      <c r="V41" s="3">
        <f t="shared" si="8"/>
        <v>313.88</v>
      </c>
      <c r="W41" s="3">
        <f>T41-Y41</f>
        <v>309.11</v>
      </c>
      <c r="X41" s="3">
        <f t="shared" si="20"/>
        <v>98.48031094685868</v>
      </c>
      <c r="Y41" s="3">
        <v>122.25</v>
      </c>
      <c r="Z41" s="5">
        <v>36.049999999999997</v>
      </c>
      <c r="AA41" s="3">
        <v>4.7699999999999996</v>
      </c>
      <c r="AB41" s="3">
        <f t="shared" si="10"/>
        <v>40.819999999999993</v>
      </c>
    </row>
    <row r="42" spans="1:28" ht="30" hidden="1" customHeight="1">
      <c r="A42" s="20"/>
      <c r="B42" s="47">
        <v>29</v>
      </c>
      <c r="C42" s="30" t="s">
        <v>81</v>
      </c>
      <c r="D42" s="2">
        <v>47</v>
      </c>
      <c r="E42" s="2">
        <v>54</v>
      </c>
      <c r="F42" s="4">
        <f t="shared" si="11"/>
        <v>114.89361702127661</v>
      </c>
      <c r="G42" s="2">
        <v>1293</v>
      </c>
      <c r="H42" s="2">
        <v>1450</v>
      </c>
      <c r="I42" s="4">
        <f t="shared" si="3"/>
        <v>112.14230471771076</v>
      </c>
      <c r="J42" s="3">
        <v>27.36</v>
      </c>
      <c r="K42" s="3">
        <v>39.29</v>
      </c>
      <c r="L42" s="4">
        <f t="shared" si="4"/>
        <v>143.60380116959064</v>
      </c>
      <c r="M42" s="15">
        <v>115</v>
      </c>
      <c r="N42" s="3">
        <f>W42*4%</f>
        <v>10.966800000000001</v>
      </c>
      <c r="O42" s="3">
        <f t="shared" si="6"/>
        <v>125.96680000000001</v>
      </c>
      <c r="P42" s="8"/>
      <c r="Q42" s="3">
        <f t="shared" si="21"/>
        <v>125.96680000000001</v>
      </c>
      <c r="R42" s="3">
        <f t="shared" si="28"/>
        <v>125.96680000000001</v>
      </c>
      <c r="S42" s="3">
        <v>64.88</v>
      </c>
      <c r="T42" s="3">
        <v>395.3</v>
      </c>
      <c r="U42" s="3">
        <f>O42-Y42</f>
        <v>4.8368000000000109</v>
      </c>
      <c r="V42" s="3">
        <f t="shared" si="8"/>
        <v>275.23</v>
      </c>
      <c r="W42" s="3">
        <f>T42-Y42</f>
        <v>274.17</v>
      </c>
      <c r="X42" s="3">
        <f t="shared" si="20"/>
        <v>99.614867565309012</v>
      </c>
      <c r="Y42" s="3">
        <v>121.13</v>
      </c>
      <c r="Z42" s="5">
        <v>29.06</v>
      </c>
      <c r="AA42" s="3">
        <v>1.06</v>
      </c>
      <c r="AB42" s="5">
        <f t="shared" si="10"/>
        <v>30.119999999999997</v>
      </c>
    </row>
    <row r="43" spans="1:28" ht="30" hidden="1" customHeight="1">
      <c r="A43" s="20"/>
      <c r="B43" s="47">
        <v>30</v>
      </c>
      <c r="C43" s="30" t="s">
        <v>82</v>
      </c>
      <c r="D43" s="2">
        <v>47</v>
      </c>
      <c r="E43" s="2">
        <v>49</v>
      </c>
      <c r="F43" s="4">
        <f t="shared" si="11"/>
        <v>104.25531914893618</v>
      </c>
      <c r="G43" s="2">
        <v>1293</v>
      </c>
      <c r="H43" s="2">
        <v>1156</v>
      </c>
      <c r="I43" s="4">
        <f t="shared" si="3"/>
        <v>89.4044856921887</v>
      </c>
      <c r="J43" s="3">
        <v>27.36</v>
      </c>
      <c r="K43" s="3">
        <v>31.08</v>
      </c>
      <c r="L43" s="4">
        <f t="shared" si="4"/>
        <v>113.59649122807016</v>
      </c>
      <c r="M43" s="15">
        <v>120</v>
      </c>
      <c r="N43" s="3">
        <f>W43*4%</f>
        <v>10.0052</v>
      </c>
      <c r="O43" s="3">
        <f t="shared" si="6"/>
        <v>130.0052</v>
      </c>
      <c r="P43" s="8"/>
      <c r="Q43" s="3">
        <f t="shared" si="21"/>
        <v>130.0052</v>
      </c>
      <c r="R43" s="3">
        <f t="shared" si="28"/>
        <v>130.0052</v>
      </c>
      <c r="S43" s="3">
        <v>53.81</v>
      </c>
      <c r="T43" s="3">
        <v>368.81</v>
      </c>
      <c r="U43" s="3">
        <f>O43-Y43</f>
        <v>11.325199999999995</v>
      </c>
      <c r="V43" s="3">
        <f t="shared" si="8"/>
        <v>253.53</v>
      </c>
      <c r="W43" s="3">
        <f>T43-Y43</f>
        <v>250.13</v>
      </c>
      <c r="X43" s="3">
        <f t="shared" si="20"/>
        <v>98.658935826134979</v>
      </c>
      <c r="Y43" s="3">
        <v>118.68</v>
      </c>
      <c r="Z43" s="5">
        <v>45.4</v>
      </c>
      <c r="AA43" s="3">
        <v>3.4</v>
      </c>
      <c r="AB43" s="5">
        <f t="shared" si="10"/>
        <v>48.8</v>
      </c>
    </row>
    <row r="44" spans="1:28" ht="30" hidden="1" customHeight="1">
      <c r="A44" s="20"/>
      <c r="B44" s="47">
        <v>31</v>
      </c>
      <c r="C44" s="30" t="s">
        <v>83</v>
      </c>
      <c r="D44" s="2">
        <v>47</v>
      </c>
      <c r="E44" s="2">
        <v>52</v>
      </c>
      <c r="F44" s="4">
        <f t="shared" si="11"/>
        <v>110.63829787234043</v>
      </c>
      <c r="G44" s="2">
        <v>1293</v>
      </c>
      <c r="H44" s="2">
        <v>1357</v>
      </c>
      <c r="I44" s="4">
        <f t="shared" si="3"/>
        <v>104.94972931167827</v>
      </c>
      <c r="J44" s="3">
        <v>27.36</v>
      </c>
      <c r="K44" s="3">
        <v>37.68</v>
      </c>
      <c r="L44" s="4">
        <f t="shared" si="4"/>
        <v>137.71929824561403</v>
      </c>
      <c r="M44" s="15">
        <v>125</v>
      </c>
      <c r="N44" s="3">
        <f>W44*4%</f>
        <v>14.5724</v>
      </c>
      <c r="O44" s="3">
        <f t="shared" si="6"/>
        <v>139.57239999999999</v>
      </c>
      <c r="P44" s="8"/>
      <c r="Q44" s="3">
        <f t="shared" si="21"/>
        <v>139.57239999999999</v>
      </c>
      <c r="R44" s="3">
        <f t="shared" si="28"/>
        <v>139.57239999999999</v>
      </c>
      <c r="S44" s="3">
        <v>102.65</v>
      </c>
      <c r="T44" s="3">
        <v>493.07</v>
      </c>
      <c r="U44" s="3">
        <f>O44-Y44</f>
        <v>10.812399999999997</v>
      </c>
      <c r="V44" s="3">
        <f t="shared" si="8"/>
        <v>367.53000000000003</v>
      </c>
      <c r="W44" s="3">
        <f>T44-Y44</f>
        <v>364.31</v>
      </c>
      <c r="X44" s="3">
        <f t="shared" si="20"/>
        <v>99.12388104372431</v>
      </c>
      <c r="Y44" s="3">
        <v>128.76</v>
      </c>
      <c r="Z44" s="5">
        <v>16.46</v>
      </c>
      <c r="AA44" s="3">
        <v>3.22</v>
      </c>
      <c r="AB44" s="5">
        <f t="shared" si="10"/>
        <v>19.68</v>
      </c>
    </row>
    <row r="45" spans="1:28" ht="30" hidden="1" customHeight="1">
      <c r="A45" s="49">
        <v>6</v>
      </c>
      <c r="B45" s="48" t="s">
        <v>30</v>
      </c>
      <c r="C45" s="45"/>
      <c r="D45" s="32">
        <f>SUM(D40:D44)</f>
        <v>235</v>
      </c>
      <c r="E45" s="32">
        <f t="shared" ref="E45:AA45" si="29">SUM(E40:E44)</f>
        <v>257</v>
      </c>
      <c r="F45" s="33">
        <f t="shared" si="11"/>
        <v>109.36170212765957</v>
      </c>
      <c r="G45" s="32">
        <f t="shared" si="29"/>
        <v>6465</v>
      </c>
      <c r="H45" s="32">
        <f t="shared" si="29"/>
        <v>6743</v>
      </c>
      <c r="I45" s="33">
        <f t="shared" si="3"/>
        <v>104.3000773395205</v>
      </c>
      <c r="J45" s="34">
        <f t="shared" si="29"/>
        <v>136.80000000000001</v>
      </c>
      <c r="K45" s="34">
        <f t="shared" si="29"/>
        <v>164.98</v>
      </c>
      <c r="L45" s="33">
        <f t="shared" si="4"/>
        <v>120.59941520467834</v>
      </c>
      <c r="M45" s="34">
        <f t="shared" si="29"/>
        <v>620</v>
      </c>
      <c r="N45" s="35">
        <f t="shared" si="29"/>
        <v>60.555600000000005</v>
      </c>
      <c r="O45" s="34">
        <f t="shared" si="29"/>
        <v>680.55560000000014</v>
      </c>
      <c r="P45" s="35">
        <f t="shared" si="29"/>
        <v>0</v>
      </c>
      <c r="Q45" s="34">
        <f t="shared" si="29"/>
        <v>680.55560000000014</v>
      </c>
      <c r="R45" s="34">
        <f t="shared" si="29"/>
        <v>680.55560000000014</v>
      </c>
      <c r="S45" s="34">
        <f>SUM(S40:S44)</f>
        <v>333.53</v>
      </c>
      <c r="T45" s="34">
        <f>SUM(T40:T44)</f>
        <v>2121.4699999999998</v>
      </c>
      <c r="U45" s="34">
        <f t="shared" si="29"/>
        <v>72.9756</v>
      </c>
      <c r="V45" s="34">
        <f>SUM(V40:V44)</f>
        <v>1533.18</v>
      </c>
      <c r="W45" s="34">
        <f>SUM(W40:W44)</f>
        <v>1513.8899999999999</v>
      </c>
      <c r="X45" s="34">
        <f t="shared" si="20"/>
        <v>98.741830704809601</v>
      </c>
      <c r="Y45" s="34">
        <f>SUM(Y40:Y44)</f>
        <v>607.57999999999993</v>
      </c>
      <c r="Z45" s="34">
        <f t="shared" si="29"/>
        <v>164.84</v>
      </c>
      <c r="AA45" s="34">
        <f t="shared" si="29"/>
        <v>19.29</v>
      </c>
      <c r="AB45" s="34">
        <f>SUM(AB40:AB44)</f>
        <v>184.13</v>
      </c>
    </row>
    <row r="46" spans="1:28" ht="30" hidden="1" customHeight="1">
      <c r="A46" s="20"/>
      <c r="B46" s="47">
        <v>32</v>
      </c>
      <c r="C46" s="30" t="s">
        <v>7</v>
      </c>
      <c r="D46" s="2">
        <v>47</v>
      </c>
      <c r="E46" s="2">
        <v>50</v>
      </c>
      <c r="F46" s="4">
        <f t="shared" si="11"/>
        <v>106.38297872340425</v>
      </c>
      <c r="G46" s="2">
        <v>1293</v>
      </c>
      <c r="H46" s="2">
        <v>1436</v>
      </c>
      <c r="I46" s="4">
        <f t="shared" si="3"/>
        <v>111.05955143078113</v>
      </c>
      <c r="J46" s="3">
        <v>27.36</v>
      </c>
      <c r="K46" s="3">
        <v>43.76</v>
      </c>
      <c r="L46" s="4">
        <f t="shared" si="4"/>
        <v>159.94152046783626</v>
      </c>
      <c r="M46" s="15">
        <v>144</v>
      </c>
      <c r="N46" s="3">
        <f>W46*4%</f>
        <v>22.116</v>
      </c>
      <c r="O46" s="3">
        <f t="shared" si="6"/>
        <v>166.11599999999999</v>
      </c>
      <c r="P46" s="8"/>
      <c r="Q46" s="3">
        <f t="shared" si="21"/>
        <v>166.11599999999999</v>
      </c>
      <c r="R46" s="3">
        <f>O46</f>
        <v>166.11599999999999</v>
      </c>
      <c r="S46" s="3">
        <v>117.75</v>
      </c>
      <c r="T46" s="3">
        <v>757.03</v>
      </c>
      <c r="U46" s="3">
        <f>O46-Y46</f>
        <v>-38.01400000000001</v>
      </c>
      <c r="V46" s="3">
        <v>585.5</v>
      </c>
      <c r="W46" s="3">
        <v>552.9</v>
      </c>
      <c r="X46" s="3">
        <f t="shared" si="20"/>
        <v>94.432109308283515</v>
      </c>
      <c r="Y46" s="3">
        <v>204.13</v>
      </c>
      <c r="Z46" s="5">
        <v>30.5</v>
      </c>
      <c r="AA46" s="3">
        <v>2.1</v>
      </c>
      <c r="AB46" s="5">
        <f t="shared" si="10"/>
        <v>32.6</v>
      </c>
    </row>
    <row r="47" spans="1:28" ht="30" hidden="1" customHeight="1">
      <c r="A47" s="20"/>
      <c r="B47" s="47">
        <v>33</v>
      </c>
      <c r="C47" s="30" t="s">
        <v>84</v>
      </c>
      <c r="D47" s="2">
        <v>47</v>
      </c>
      <c r="E47" s="2">
        <v>46</v>
      </c>
      <c r="F47" s="4">
        <f t="shared" si="11"/>
        <v>97.872340425531917</v>
      </c>
      <c r="G47" s="2">
        <v>1293</v>
      </c>
      <c r="H47" s="2">
        <v>1220</v>
      </c>
      <c r="I47" s="4">
        <f t="shared" si="3"/>
        <v>94.354215003866983</v>
      </c>
      <c r="J47" s="3">
        <v>27.36</v>
      </c>
      <c r="K47" s="3">
        <v>40.51</v>
      </c>
      <c r="L47" s="4">
        <f t="shared" si="4"/>
        <v>148.06286549707602</v>
      </c>
      <c r="M47" s="15">
        <v>141</v>
      </c>
      <c r="N47" s="3">
        <f>W47*4%</f>
        <v>15.136399999999998</v>
      </c>
      <c r="O47" s="3">
        <f t="shared" si="6"/>
        <v>156.13640000000001</v>
      </c>
      <c r="P47" s="8"/>
      <c r="Q47" s="3">
        <f t="shared" si="21"/>
        <v>156.13640000000001</v>
      </c>
      <c r="R47" s="3">
        <f t="shared" ref="R47:R49" si="30">O47</f>
        <v>156.13640000000001</v>
      </c>
      <c r="S47" s="3">
        <v>101.34</v>
      </c>
      <c r="T47" s="3">
        <v>568.55999999999995</v>
      </c>
      <c r="U47" s="3">
        <f>O47-Y47</f>
        <v>-34.013599999999997</v>
      </c>
      <c r="V47" s="3">
        <f t="shared" si="8"/>
        <v>386.92999999999995</v>
      </c>
      <c r="W47" s="3">
        <f>T47-Y47</f>
        <v>378.40999999999997</v>
      </c>
      <c r="X47" s="3">
        <f t="shared" si="20"/>
        <v>97.798051327113427</v>
      </c>
      <c r="Y47" s="3">
        <v>190.15</v>
      </c>
      <c r="Z47" s="5">
        <v>41.67</v>
      </c>
      <c r="AA47" s="3">
        <v>8.52</v>
      </c>
      <c r="AB47" s="5">
        <f t="shared" si="10"/>
        <v>50.19</v>
      </c>
    </row>
    <row r="48" spans="1:28" ht="30" hidden="1" customHeight="1">
      <c r="A48" s="20"/>
      <c r="B48" s="47">
        <v>34</v>
      </c>
      <c r="C48" s="30" t="s">
        <v>8</v>
      </c>
      <c r="D48" s="2">
        <v>47</v>
      </c>
      <c r="E48" s="2">
        <v>43</v>
      </c>
      <c r="F48" s="4">
        <f t="shared" si="11"/>
        <v>91.489361702127653</v>
      </c>
      <c r="G48" s="2">
        <v>1293</v>
      </c>
      <c r="H48" s="2">
        <f>1216+21</f>
        <v>1237</v>
      </c>
      <c r="I48" s="4">
        <f t="shared" si="3"/>
        <v>95.668986852281506</v>
      </c>
      <c r="J48" s="3">
        <v>27.36</v>
      </c>
      <c r="K48" s="3">
        <v>36.130000000000003</v>
      </c>
      <c r="L48" s="4">
        <f t="shared" si="4"/>
        <v>132.05409356725147</v>
      </c>
      <c r="M48" s="15">
        <v>125</v>
      </c>
      <c r="N48" s="3">
        <f>W48*4%</f>
        <v>13.896800000000001</v>
      </c>
      <c r="O48" s="3">
        <f t="shared" si="6"/>
        <v>138.89680000000001</v>
      </c>
      <c r="P48" s="8"/>
      <c r="Q48" s="3">
        <f t="shared" si="21"/>
        <v>138.89680000000001</v>
      </c>
      <c r="R48" s="3">
        <f t="shared" si="30"/>
        <v>138.89680000000001</v>
      </c>
      <c r="S48" s="3">
        <v>82.13</v>
      </c>
      <c r="T48" s="3">
        <v>488.66</v>
      </c>
      <c r="U48" s="3">
        <f>O48-Y48</f>
        <v>-2.343199999999996</v>
      </c>
      <c r="V48" s="3">
        <f t="shared" si="8"/>
        <v>347.42</v>
      </c>
      <c r="W48" s="3">
        <f>T48-Y48</f>
        <v>347.42</v>
      </c>
      <c r="X48" s="3">
        <f t="shared" si="20"/>
        <v>100</v>
      </c>
      <c r="Y48" s="3">
        <v>141.24</v>
      </c>
      <c r="Z48" s="5">
        <v>37.21</v>
      </c>
      <c r="AA48" s="3">
        <v>0</v>
      </c>
      <c r="AB48" s="5">
        <f t="shared" si="10"/>
        <v>37.21</v>
      </c>
    </row>
    <row r="49" spans="1:28" ht="30" hidden="1" customHeight="1">
      <c r="A49" s="20"/>
      <c r="B49" s="47">
        <v>35</v>
      </c>
      <c r="C49" s="30" t="s">
        <v>85</v>
      </c>
      <c r="D49" s="2">
        <v>47</v>
      </c>
      <c r="E49" s="2">
        <v>48</v>
      </c>
      <c r="F49" s="4">
        <f t="shared" si="11"/>
        <v>102.12765957446808</v>
      </c>
      <c r="G49" s="2">
        <v>1293</v>
      </c>
      <c r="H49" s="2">
        <v>1333</v>
      </c>
      <c r="I49" s="4">
        <f t="shared" si="3"/>
        <v>103.09358081979892</v>
      </c>
      <c r="J49" s="3">
        <v>27.36</v>
      </c>
      <c r="K49" s="3">
        <v>35.93</v>
      </c>
      <c r="L49" s="4">
        <f t="shared" si="4"/>
        <v>131.32309941520469</v>
      </c>
      <c r="M49" s="15">
        <v>140</v>
      </c>
      <c r="N49" s="3">
        <f>W49*4%</f>
        <v>14.466200000000004</v>
      </c>
      <c r="O49" s="3">
        <f t="shared" si="6"/>
        <v>154.46620000000001</v>
      </c>
      <c r="P49" s="8"/>
      <c r="Q49" s="3">
        <f t="shared" si="21"/>
        <v>154.46620000000001</v>
      </c>
      <c r="R49" s="3">
        <f t="shared" si="30"/>
        <v>154.46620000000001</v>
      </c>
      <c r="S49" s="3">
        <v>124.92</v>
      </c>
      <c r="T49" s="3">
        <v>570.07500000000005</v>
      </c>
      <c r="U49" s="3">
        <f>O49-Y49</f>
        <v>-53.953799999999973</v>
      </c>
      <c r="V49" s="3">
        <f t="shared" si="8"/>
        <v>361.8250000000001</v>
      </c>
      <c r="W49" s="3">
        <f>T49-Y49</f>
        <v>361.65500000000009</v>
      </c>
      <c r="X49" s="3">
        <f t="shared" si="20"/>
        <v>99.953015960754499</v>
      </c>
      <c r="Y49" s="3">
        <v>208.42</v>
      </c>
      <c r="Z49" s="5">
        <v>61.77</v>
      </c>
      <c r="AA49" s="3">
        <v>0.17</v>
      </c>
      <c r="AB49" s="5">
        <f t="shared" si="10"/>
        <v>61.940000000000005</v>
      </c>
    </row>
    <row r="50" spans="1:28" s="60" customFormat="1" ht="30" customHeight="1">
      <c r="A50" s="49">
        <v>7</v>
      </c>
      <c r="B50" s="48" t="s">
        <v>31</v>
      </c>
      <c r="C50" s="45"/>
      <c r="D50" s="32">
        <f>SUM(D46:D49)</f>
        <v>188</v>
      </c>
      <c r="E50" s="32">
        <f t="shared" ref="E50:AA50" si="31">SUM(E46:E49)</f>
        <v>187</v>
      </c>
      <c r="F50" s="33">
        <f t="shared" si="11"/>
        <v>99.468085106382972</v>
      </c>
      <c r="G50" s="32">
        <f t="shared" si="31"/>
        <v>5172</v>
      </c>
      <c r="H50" s="32">
        <f t="shared" si="31"/>
        <v>5226</v>
      </c>
      <c r="I50" s="33">
        <f t="shared" si="3"/>
        <v>101.04408352668213</v>
      </c>
      <c r="J50" s="34">
        <f t="shared" si="31"/>
        <v>109.44</v>
      </c>
      <c r="K50" s="34">
        <f t="shared" si="31"/>
        <v>156.33000000000001</v>
      </c>
      <c r="L50" s="33">
        <f t="shared" si="4"/>
        <v>142.84539473684214</v>
      </c>
      <c r="M50" s="34">
        <f t="shared" si="31"/>
        <v>550</v>
      </c>
      <c r="N50" s="35">
        <f t="shared" si="31"/>
        <v>65.615399999999994</v>
      </c>
      <c r="O50" s="34">
        <f t="shared" si="31"/>
        <v>615.61539999999991</v>
      </c>
      <c r="P50" s="35">
        <f t="shared" si="31"/>
        <v>0</v>
      </c>
      <c r="Q50" s="34">
        <f t="shared" si="31"/>
        <v>615.61539999999991</v>
      </c>
      <c r="R50" s="34">
        <f t="shared" si="31"/>
        <v>615.61539999999991</v>
      </c>
      <c r="S50" s="34">
        <f>SUM(S46:S49)</f>
        <v>426.14000000000004</v>
      </c>
      <c r="T50" s="34">
        <f>SUM(T46:T49)</f>
        <v>2384.3249999999998</v>
      </c>
      <c r="U50" s="34">
        <f t="shared" si="31"/>
        <v>-128.32459999999998</v>
      </c>
      <c r="V50" s="34">
        <f>SUM(V46:V49)</f>
        <v>1681.675</v>
      </c>
      <c r="W50" s="34">
        <f>SUM(W46:W49)</f>
        <v>1640.3850000000002</v>
      </c>
      <c r="X50" s="34">
        <f t="shared" si="20"/>
        <v>97.544709887463412</v>
      </c>
      <c r="Y50" s="34">
        <f>SUM(Y46:Y49)</f>
        <v>743.93999999999994</v>
      </c>
      <c r="Z50" s="34">
        <f t="shared" si="31"/>
        <v>171.15</v>
      </c>
      <c r="AA50" s="34">
        <f t="shared" si="31"/>
        <v>10.79</v>
      </c>
      <c r="AB50" s="34">
        <f>SUM(AB46:AB49)</f>
        <v>181.94</v>
      </c>
    </row>
    <row r="51" spans="1:28" ht="30" hidden="1" customHeight="1">
      <c r="A51" s="20"/>
      <c r="B51" s="47">
        <v>36</v>
      </c>
      <c r="C51" s="30" t="s">
        <v>86</v>
      </c>
      <c r="D51" s="2">
        <v>47</v>
      </c>
      <c r="E51" s="2">
        <v>50</v>
      </c>
      <c r="F51" s="4">
        <f t="shared" si="11"/>
        <v>106.38297872340425</v>
      </c>
      <c r="G51" s="2">
        <v>1293</v>
      </c>
      <c r="H51" s="2">
        <v>1397</v>
      </c>
      <c r="I51" s="4">
        <f t="shared" si="3"/>
        <v>108.04331013147718</v>
      </c>
      <c r="J51" s="3">
        <v>27.36</v>
      </c>
      <c r="K51" s="3">
        <v>32.68</v>
      </c>
      <c r="L51" s="4">
        <f t="shared" si="4"/>
        <v>119.44444444444444</v>
      </c>
      <c r="M51" s="15">
        <v>130</v>
      </c>
      <c r="N51" s="3">
        <f>W51*4%</f>
        <v>11.3596</v>
      </c>
      <c r="O51" s="3">
        <f t="shared" si="6"/>
        <v>141.3596</v>
      </c>
      <c r="P51" s="8"/>
      <c r="Q51" s="3">
        <f t="shared" si="21"/>
        <v>141.3596</v>
      </c>
      <c r="R51" s="3">
        <f>O51</f>
        <v>141.3596</v>
      </c>
      <c r="S51" s="3">
        <v>70.650000000000006</v>
      </c>
      <c r="T51" s="3">
        <v>429.07</v>
      </c>
      <c r="U51" s="3">
        <f>O51-Y51</f>
        <v>-3.7204000000000121</v>
      </c>
      <c r="V51" s="3">
        <f t="shared" si="8"/>
        <v>296.5</v>
      </c>
      <c r="W51" s="3">
        <f>T51-Y51</f>
        <v>283.99</v>
      </c>
      <c r="X51" s="3">
        <f t="shared" si="20"/>
        <v>95.780775716694777</v>
      </c>
      <c r="Y51" s="3">
        <v>145.08000000000001</v>
      </c>
      <c r="Z51" s="5">
        <v>38.39</v>
      </c>
      <c r="AA51" s="3">
        <v>12.51</v>
      </c>
      <c r="AB51" s="5">
        <f t="shared" si="10"/>
        <v>50.9</v>
      </c>
    </row>
    <row r="52" spans="1:28" ht="30" hidden="1" customHeight="1">
      <c r="A52" s="20"/>
      <c r="B52" s="47">
        <v>37</v>
      </c>
      <c r="C52" s="30" t="s">
        <v>87</v>
      </c>
      <c r="D52" s="2">
        <v>47</v>
      </c>
      <c r="E52" s="2">
        <v>50</v>
      </c>
      <c r="F52" s="4">
        <f t="shared" si="11"/>
        <v>106.38297872340425</v>
      </c>
      <c r="G52" s="2">
        <v>1293</v>
      </c>
      <c r="H52" s="2">
        <v>1307</v>
      </c>
      <c r="I52" s="4">
        <f t="shared" si="3"/>
        <v>101.08275328692962</v>
      </c>
      <c r="J52" s="3">
        <v>27.36</v>
      </c>
      <c r="K52" s="3">
        <v>33.83</v>
      </c>
      <c r="L52" s="4">
        <f t="shared" si="4"/>
        <v>123.64766081871346</v>
      </c>
      <c r="M52" s="15">
        <v>135.16</v>
      </c>
      <c r="N52" s="3">
        <f>W52*4%</f>
        <v>15.533799999999999</v>
      </c>
      <c r="O52" s="3">
        <f t="shared" si="6"/>
        <v>150.69380000000001</v>
      </c>
      <c r="P52" s="8"/>
      <c r="Q52" s="3">
        <f t="shared" si="21"/>
        <v>150.69380000000001</v>
      </c>
      <c r="R52" s="3">
        <f>O52</f>
        <v>150.69380000000001</v>
      </c>
      <c r="S52" s="3">
        <v>88.48</v>
      </c>
      <c r="T52" s="3">
        <v>559.66499999999996</v>
      </c>
      <c r="U52" s="3">
        <f>O52-Y52</f>
        <v>-20.626199999999983</v>
      </c>
      <c r="V52" s="3">
        <f t="shared" si="8"/>
        <v>390.255</v>
      </c>
      <c r="W52" s="3">
        <f>T52-Y52</f>
        <v>388.34499999999997</v>
      </c>
      <c r="X52" s="3">
        <f t="shared" si="20"/>
        <v>99.510576417983117</v>
      </c>
      <c r="Y52" s="3">
        <v>171.32</v>
      </c>
      <c r="Z52" s="5">
        <v>48.56</v>
      </c>
      <c r="AA52" s="3">
        <v>1.91</v>
      </c>
      <c r="AB52" s="5">
        <f t="shared" si="10"/>
        <v>50.47</v>
      </c>
    </row>
    <row r="53" spans="1:28" ht="30" hidden="1" customHeight="1">
      <c r="A53" s="49">
        <v>8</v>
      </c>
      <c r="B53" s="48" t="s">
        <v>32</v>
      </c>
      <c r="C53" s="45"/>
      <c r="D53" s="32">
        <f>SUM(D51:D52)</f>
        <v>94</v>
      </c>
      <c r="E53" s="32">
        <f>SUM(E51:E52)</f>
        <v>100</v>
      </c>
      <c r="F53" s="33">
        <f t="shared" si="11"/>
        <v>106.38297872340425</v>
      </c>
      <c r="G53" s="32">
        <f t="shared" ref="G53:AA53" si="32">SUM(G51:G52)</f>
        <v>2586</v>
      </c>
      <c r="H53" s="33">
        <f>SUM(H51:H52)</f>
        <v>2704</v>
      </c>
      <c r="I53" s="34">
        <f t="shared" si="32"/>
        <v>209.1260634184068</v>
      </c>
      <c r="J53" s="34">
        <f t="shared" si="32"/>
        <v>54.72</v>
      </c>
      <c r="K53" s="34">
        <f t="shared" si="32"/>
        <v>66.509999999999991</v>
      </c>
      <c r="L53" s="33">
        <f t="shared" si="4"/>
        <v>121.54605263157893</v>
      </c>
      <c r="M53" s="34">
        <f t="shared" si="32"/>
        <v>265.15999999999997</v>
      </c>
      <c r="N53" s="35">
        <f t="shared" si="32"/>
        <v>26.8934</v>
      </c>
      <c r="O53" s="34">
        <f t="shared" si="32"/>
        <v>292.05340000000001</v>
      </c>
      <c r="P53" s="35"/>
      <c r="Q53" s="34">
        <f t="shared" si="21"/>
        <v>292.05339999999995</v>
      </c>
      <c r="R53" s="34">
        <f t="shared" si="32"/>
        <v>292.05340000000001</v>
      </c>
      <c r="S53" s="34">
        <f>SUM(S51:S52)</f>
        <v>159.13</v>
      </c>
      <c r="T53" s="34">
        <f t="shared" si="32"/>
        <v>988.7349999999999</v>
      </c>
      <c r="U53" s="34">
        <f t="shared" si="32"/>
        <v>-24.346599999999995</v>
      </c>
      <c r="V53" s="34">
        <f>SUM(V51:V52)</f>
        <v>686.755</v>
      </c>
      <c r="W53" s="34">
        <f>SUM(W51:W52)</f>
        <v>672.33500000000004</v>
      </c>
      <c r="X53" s="34">
        <f t="shared" si="20"/>
        <v>97.90027011088381</v>
      </c>
      <c r="Y53" s="34">
        <f>SUM(Y51:Y52)</f>
        <v>316.39999999999998</v>
      </c>
      <c r="Z53" s="34">
        <f t="shared" si="32"/>
        <v>86.95</v>
      </c>
      <c r="AA53" s="34">
        <f t="shared" si="32"/>
        <v>14.42</v>
      </c>
      <c r="AB53" s="34">
        <f>SUM(AB51:AB52)</f>
        <v>101.37</v>
      </c>
    </row>
    <row r="54" spans="1:28" ht="30" hidden="1" customHeight="1">
      <c r="A54" s="20"/>
      <c r="B54" s="47">
        <v>38</v>
      </c>
      <c r="C54" s="30" t="s">
        <v>9</v>
      </c>
      <c r="D54" s="2">
        <v>47</v>
      </c>
      <c r="E54" s="2">
        <v>46</v>
      </c>
      <c r="F54" s="4">
        <f t="shared" si="11"/>
        <v>97.872340425531917</v>
      </c>
      <c r="G54" s="2">
        <v>1293</v>
      </c>
      <c r="H54" s="2">
        <v>1339</v>
      </c>
      <c r="I54" s="4">
        <f t="shared" si="3"/>
        <v>103.55761794276876</v>
      </c>
      <c r="J54" s="3">
        <v>27.36</v>
      </c>
      <c r="K54" s="3">
        <v>38.369999999999997</v>
      </c>
      <c r="L54" s="4">
        <f t="shared" si="4"/>
        <v>140.24122807017542</v>
      </c>
      <c r="M54" s="15">
        <v>140</v>
      </c>
      <c r="N54" s="3">
        <f>W54*4%</f>
        <v>14.57</v>
      </c>
      <c r="O54" s="3">
        <f t="shared" si="6"/>
        <v>154.57</v>
      </c>
      <c r="P54" s="8"/>
      <c r="Q54" s="3">
        <f t="shared" si="21"/>
        <v>154.57</v>
      </c>
      <c r="R54" s="3">
        <f>O54</f>
        <v>154.57</v>
      </c>
      <c r="S54" s="3">
        <v>98.59</v>
      </c>
      <c r="T54" s="3">
        <v>520.91999999999996</v>
      </c>
      <c r="U54" s="3">
        <f>O54-Y54</f>
        <v>-2.0999999999999943</v>
      </c>
      <c r="V54" s="3">
        <f t="shared" si="8"/>
        <v>367.02</v>
      </c>
      <c r="W54" s="3">
        <f>T54-Y54</f>
        <v>364.25</v>
      </c>
      <c r="X54" s="3">
        <f t="shared" si="20"/>
        <v>99.245272737180542</v>
      </c>
      <c r="Y54" s="3">
        <v>156.66999999999999</v>
      </c>
      <c r="Z54" s="5">
        <v>35.11</v>
      </c>
      <c r="AA54" s="3">
        <v>2.77</v>
      </c>
      <c r="AB54" s="5">
        <f t="shared" si="10"/>
        <v>37.880000000000003</v>
      </c>
    </row>
    <row r="55" spans="1:28" ht="30" hidden="1" customHeight="1">
      <c r="A55" s="20"/>
      <c r="B55" s="47">
        <v>39</v>
      </c>
      <c r="C55" s="30" t="s">
        <v>10</v>
      </c>
      <c r="D55" s="2">
        <v>47</v>
      </c>
      <c r="E55" s="2">
        <v>50</v>
      </c>
      <c r="F55" s="4">
        <f t="shared" si="11"/>
        <v>106.38297872340425</v>
      </c>
      <c r="G55" s="2">
        <v>1293</v>
      </c>
      <c r="H55" s="2">
        <v>1381</v>
      </c>
      <c r="I55" s="4">
        <f t="shared" si="3"/>
        <v>106.80587780355762</v>
      </c>
      <c r="J55" s="3">
        <v>27.36</v>
      </c>
      <c r="K55" s="3">
        <v>32.590000000000003</v>
      </c>
      <c r="L55" s="4">
        <f t="shared" si="4"/>
        <v>119.1154970760234</v>
      </c>
      <c r="M55" s="15">
        <v>105</v>
      </c>
      <c r="N55" s="3">
        <f>W55*4%</f>
        <v>12.754000000000001</v>
      </c>
      <c r="O55" s="3">
        <f t="shared" si="6"/>
        <v>117.754</v>
      </c>
      <c r="P55" s="8"/>
      <c r="Q55" s="3">
        <f t="shared" si="21"/>
        <v>117.754</v>
      </c>
      <c r="R55" s="3">
        <f t="shared" ref="R55:R56" si="33">O55</f>
        <v>117.754</v>
      </c>
      <c r="S55" s="3">
        <v>90.29</v>
      </c>
      <c r="T55" s="3">
        <v>436.38</v>
      </c>
      <c r="U55" s="3">
        <f>O55-Y55</f>
        <v>0.22400000000000375</v>
      </c>
      <c r="V55" s="3">
        <f t="shared" si="8"/>
        <v>320.31</v>
      </c>
      <c r="W55" s="3">
        <f>T55-Y55</f>
        <v>318.85000000000002</v>
      </c>
      <c r="X55" s="3">
        <f t="shared" si="20"/>
        <v>99.544191564421965</v>
      </c>
      <c r="Y55" s="3">
        <v>117.53</v>
      </c>
      <c r="Z55" s="3">
        <v>9.14</v>
      </c>
      <c r="AA55" s="3">
        <v>1.46</v>
      </c>
      <c r="AB55" s="3">
        <f t="shared" si="10"/>
        <v>10.600000000000001</v>
      </c>
    </row>
    <row r="56" spans="1:28" ht="30" hidden="1" customHeight="1">
      <c r="A56" s="20"/>
      <c r="B56" s="47">
        <v>40</v>
      </c>
      <c r="C56" s="30" t="s">
        <v>88</v>
      </c>
      <c r="D56" s="2">
        <v>47</v>
      </c>
      <c r="E56" s="2">
        <v>52</v>
      </c>
      <c r="F56" s="4">
        <f t="shared" si="11"/>
        <v>110.63829787234043</v>
      </c>
      <c r="G56" s="2">
        <v>1293</v>
      </c>
      <c r="H56" s="2">
        <v>1442</v>
      </c>
      <c r="I56" s="4">
        <f t="shared" si="3"/>
        <v>111.52358855375097</v>
      </c>
      <c r="J56" s="3">
        <v>27.36</v>
      </c>
      <c r="K56" s="3">
        <v>31.45</v>
      </c>
      <c r="L56" s="4">
        <f t="shared" si="4"/>
        <v>114.94883040935673</v>
      </c>
      <c r="M56" s="15">
        <v>110</v>
      </c>
      <c r="N56" s="3">
        <f>W56*4%</f>
        <v>12.760400000000001</v>
      </c>
      <c r="O56" s="3">
        <f t="shared" si="6"/>
        <v>122.7604</v>
      </c>
      <c r="P56" s="8"/>
      <c r="Q56" s="3">
        <f t="shared" si="21"/>
        <v>122.7604</v>
      </c>
      <c r="R56" s="3">
        <f t="shared" si="33"/>
        <v>122.7604</v>
      </c>
      <c r="S56" s="3">
        <v>100.83</v>
      </c>
      <c r="T56" s="3">
        <v>444.32</v>
      </c>
      <c r="U56" s="3">
        <f>O56-Y56</f>
        <v>-2.5495999999999981</v>
      </c>
      <c r="V56" s="3">
        <f t="shared" si="8"/>
        <v>320.45999999999998</v>
      </c>
      <c r="W56" s="3">
        <f>T56-Y56</f>
        <v>319.01</v>
      </c>
      <c r="X56" s="3">
        <f t="shared" si="20"/>
        <v>99.547525432191236</v>
      </c>
      <c r="Y56" s="3">
        <v>125.31</v>
      </c>
      <c r="Z56" s="3">
        <v>15.29</v>
      </c>
      <c r="AA56" s="3">
        <v>1.45</v>
      </c>
      <c r="AB56" s="3">
        <f t="shared" si="10"/>
        <v>16.739999999999998</v>
      </c>
    </row>
    <row r="57" spans="1:28" ht="30" customHeight="1">
      <c r="A57" s="29">
        <v>9</v>
      </c>
      <c r="B57" s="46" t="s">
        <v>33</v>
      </c>
      <c r="C57" s="44"/>
      <c r="D57" s="25">
        <f>SUM(D54:D56)</f>
        <v>141</v>
      </c>
      <c r="E57" s="25">
        <f t="shared" ref="E57:AA57" si="34">SUM(E54:E56)</f>
        <v>148</v>
      </c>
      <c r="F57" s="21">
        <f t="shared" si="11"/>
        <v>104.9645390070922</v>
      </c>
      <c r="G57" s="25">
        <f t="shared" si="34"/>
        <v>3879</v>
      </c>
      <c r="H57" s="25">
        <f t="shared" si="34"/>
        <v>4162</v>
      </c>
      <c r="I57" s="21">
        <f t="shared" si="3"/>
        <v>107.29569476669245</v>
      </c>
      <c r="J57" s="22">
        <f t="shared" si="34"/>
        <v>82.08</v>
      </c>
      <c r="K57" s="22">
        <f t="shared" si="34"/>
        <v>102.41000000000001</v>
      </c>
      <c r="L57" s="21">
        <f t="shared" si="4"/>
        <v>124.76851851851853</v>
      </c>
      <c r="M57" s="22">
        <f t="shared" si="34"/>
        <v>355</v>
      </c>
      <c r="N57" s="22">
        <f t="shared" si="34"/>
        <v>40.084400000000002</v>
      </c>
      <c r="O57" s="22">
        <f t="shared" si="34"/>
        <v>395.08440000000002</v>
      </c>
      <c r="P57" s="26">
        <f t="shared" si="34"/>
        <v>0</v>
      </c>
      <c r="Q57" s="22">
        <f t="shared" si="34"/>
        <v>395.08440000000002</v>
      </c>
      <c r="R57" s="22">
        <f t="shared" si="34"/>
        <v>395.08440000000002</v>
      </c>
      <c r="S57" s="22">
        <f>SUM(S54:S56)</f>
        <v>289.70999999999998</v>
      </c>
      <c r="T57" s="22">
        <f>SUM(T54:T56)</f>
        <v>1401.62</v>
      </c>
      <c r="U57" s="22">
        <f t="shared" si="34"/>
        <v>-4.4255999999999887</v>
      </c>
      <c r="V57" s="22">
        <f>SUM(V54:V56)</f>
        <v>1007.79</v>
      </c>
      <c r="W57" s="22">
        <f>SUM(W54:W56)</f>
        <v>1002.11</v>
      </c>
      <c r="X57" s="22">
        <f t="shared" si="20"/>
        <v>99.436390517865831</v>
      </c>
      <c r="Y57" s="22">
        <f>SUM(Y54:Y56)</f>
        <v>399.51</v>
      </c>
      <c r="Z57" s="22">
        <f t="shared" si="34"/>
        <v>59.54</v>
      </c>
      <c r="AA57" s="22">
        <f t="shared" si="34"/>
        <v>5.6800000000000006</v>
      </c>
      <c r="AB57" s="22">
        <f>SUM(AB54:AB56)</f>
        <v>65.22</v>
      </c>
    </row>
    <row r="58" spans="1:28" ht="19.5" hidden="1">
      <c r="A58" s="1">
        <v>41</v>
      </c>
      <c r="B58" s="78" t="s">
        <v>34</v>
      </c>
      <c r="C58" s="24" t="s">
        <v>56</v>
      </c>
      <c r="D58" s="2"/>
      <c r="E58" s="2"/>
      <c r="F58" s="4" t="e">
        <f t="shared" si="11"/>
        <v>#DIV/0!</v>
      </c>
      <c r="G58" s="2"/>
      <c r="H58" s="2"/>
      <c r="I58" s="4" t="e">
        <f t="shared" si="3"/>
        <v>#DIV/0!</v>
      </c>
      <c r="J58" s="3"/>
      <c r="K58" s="3"/>
      <c r="L58" s="4" t="e">
        <f t="shared" si="4"/>
        <v>#DIV/0!</v>
      </c>
      <c r="M58" s="3"/>
      <c r="N58" s="3">
        <f>W58*4%</f>
        <v>0</v>
      </c>
      <c r="O58" s="3">
        <f t="shared" si="6"/>
        <v>0</v>
      </c>
      <c r="P58" s="8"/>
      <c r="Q58" s="3">
        <f t="shared" si="21"/>
        <v>0</v>
      </c>
      <c r="R58" s="3">
        <f>O58</f>
        <v>0</v>
      </c>
      <c r="S58" s="3"/>
      <c r="T58" s="3"/>
      <c r="U58" s="3">
        <f>O58-Y58</f>
        <v>0</v>
      </c>
      <c r="V58" s="3">
        <f t="shared" ref="V58:V69" si="35">AB58+W58</f>
        <v>0</v>
      </c>
      <c r="W58" s="3">
        <f t="shared" ref="W58:W69" si="36">T58-Y58</f>
        <v>0</v>
      </c>
      <c r="X58" s="3" t="e">
        <f t="shared" ref="X58:X81" si="37">W58/V58*100</f>
        <v>#DIV/0!</v>
      </c>
      <c r="Y58" s="3"/>
      <c r="Z58" s="3"/>
      <c r="AA58" s="3"/>
      <c r="AB58" s="3"/>
    </row>
    <row r="59" spans="1:28" ht="19.5" hidden="1">
      <c r="A59" s="1">
        <v>42</v>
      </c>
      <c r="B59" s="80"/>
      <c r="C59" s="24" t="s">
        <v>11</v>
      </c>
      <c r="D59" s="2"/>
      <c r="E59" s="2"/>
      <c r="F59" s="4" t="e">
        <f t="shared" si="11"/>
        <v>#DIV/0!</v>
      </c>
      <c r="G59" s="2"/>
      <c r="H59" s="2"/>
      <c r="I59" s="4" t="e">
        <f t="shared" si="3"/>
        <v>#DIV/0!</v>
      </c>
      <c r="J59" s="3"/>
      <c r="K59" s="3"/>
      <c r="L59" s="4" t="e">
        <f t="shared" si="4"/>
        <v>#DIV/0!</v>
      </c>
      <c r="M59" s="3"/>
      <c r="N59" s="3">
        <f>W59*4%</f>
        <v>0</v>
      </c>
      <c r="O59" s="3">
        <f t="shared" si="6"/>
        <v>0</v>
      </c>
      <c r="P59" s="8"/>
      <c r="Q59" s="3">
        <f t="shared" si="21"/>
        <v>0</v>
      </c>
      <c r="R59" s="3">
        <f>O59</f>
        <v>0</v>
      </c>
      <c r="S59" s="3"/>
      <c r="T59" s="3"/>
      <c r="U59" s="3">
        <f>O59-Y59</f>
        <v>0</v>
      </c>
      <c r="V59" s="3">
        <f t="shared" si="35"/>
        <v>0</v>
      </c>
      <c r="W59" s="3">
        <f t="shared" si="36"/>
        <v>0</v>
      </c>
      <c r="X59" s="3" t="e">
        <f t="shared" si="37"/>
        <v>#DIV/0!</v>
      </c>
      <c r="Y59" s="3"/>
      <c r="Z59" s="3"/>
      <c r="AA59" s="3"/>
      <c r="AB59" s="3"/>
    </row>
    <row r="60" spans="1:28" ht="19.5" hidden="1">
      <c r="A60" s="81" t="s">
        <v>104</v>
      </c>
      <c r="B60" s="82"/>
      <c r="C60" s="83"/>
      <c r="D60" s="2">
        <f>SUM(D58:D59)</f>
        <v>0</v>
      </c>
      <c r="E60" s="2">
        <f t="shared" ref="E60:U60" si="38">SUM(E58:E59)</f>
        <v>0</v>
      </c>
      <c r="F60" s="4" t="e">
        <f t="shared" si="11"/>
        <v>#DIV/0!</v>
      </c>
      <c r="G60" s="2">
        <f t="shared" si="38"/>
        <v>0</v>
      </c>
      <c r="H60" s="2">
        <f t="shared" si="38"/>
        <v>0</v>
      </c>
      <c r="I60" s="4" t="e">
        <f t="shared" si="3"/>
        <v>#DIV/0!</v>
      </c>
      <c r="J60" s="3">
        <f t="shared" si="38"/>
        <v>0</v>
      </c>
      <c r="K60" s="3">
        <f t="shared" si="38"/>
        <v>0</v>
      </c>
      <c r="L60" s="4" t="e">
        <f t="shared" si="4"/>
        <v>#DIV/0!</v>
      </c>
      <c r="M60" s="8">
        <f t="shared" si="38"/>
        <v>0</v>
      </c>
      <c r="N60" s="8">
        <f t="shared" si="38"/>
        <v>0</v>
      </c>
      <c r="O60" s="3">
        <f t="shared" si="38"/>
        <v>0</v>
      </c>
      <c r="P60" s="8">
        <f t="shared" si="38"/>
        <v>0</v>
      </c>
      <c r="Q60" s="3">
        <f t="shared" si="38"/>
        <v>0</v>
      </c>
      <c r="R60" s="3">
        <f t="shared" si="38"/>
        <v>0</v>
      </c>
      <c r="S60" s="3"/>
      <c r="T60" s="3">
        <f t="shared" si="38"/>
        <v>0</v>
      </c>
      <c r="U60" s="3">
        <f t="shared" si="38"/>
        <v>0</v>
      </c>
      <c r="V60" s="3">
        <f t="shared" si="35"/>
        <v>0</v>
      </c>
      <c r="W60" s="3">
        <f t="shared" si="36"/>
        <v>0</v>
      </c>
      <c r="X60" s="3" t="e">
        <f t="shared" ref="X60" si="39">(W60/V60)*100</f>
        <v>#DIV/0!</v>
      </c>
      <c r="Y60" s="3">
        <f>SUM(Y58:Y59)</f>
        <v>0</v>
      </c>
      <c r="Z60" s="3">
        <f t="shared" ref="Z60:AB60" si="40">SUM(Z58:Z59)</f>
        <v>0</v>
      </c>
      <c r="AA60" s="3">
        <f t="shared" si="40"/>
        <v>0</v>
      </c>
      <c r="AB60" s="3">
        <f t="shared" si="40"/>
        <v>0</v>
      </c>
    </row>
    <row r="61" spans="1:28" ht="19.5" hidden="1">
      <c r="A61" s="1">
        <v>43</v>
      </c>
      <c r="B61" s="78" t="s">
        <v>35</v>
      </c>
      <c r="C61" s="24" t="s">
        <v>12</v>
      </c>
      <c r="D61" s="2"/>
      <c r="E61" s="2"/>
      <c r="F61" s="4" t="e">
        <f t="shared" si="11"/>
        <v>#DIV/0!</v>
      </c>
      <c r="G61" s="2"/>
      <c r="H61" s="2"/>
      <c r="I61" s="4" t="e">
        <f t="shared" si="3"/>
        <v>#DIV/0!</v>
      </c>
      <c r="J61" s="3"/>
      <c r="K61" s="3"/>
      <c r="L61" s="4" t="e">
        <f t="shared" si="4"/>
        <v>#DIV/0!</v>
      </c>
      <c r="M61" s="3"/>
      <c r="N61" s="3">
        <f>W61*4%</f>
        <v>0</v>
      </c>
      <c r="O61" s="3">
        <f t="shared" si="6"/>
        <v>0</v>
      </c>
      <c r="P61" s="8"/>
      <c r="Q61" s="3">
        <f t="shared" si="21"/>
        <v>0</v>
      </c>
      <c r="R61" s="3">
        <f>O61</f>
        <v>0</v>
      </c>
      <c r="S61" s="3"/>
      <c r="T61" s="3"/>
      <c r="U61" s="3">
        <f>O61-Y61</f>
        <v>0</v>
      </c>
      <c r="V61" s="3">
        <f t="shared" si="35"/>
        <v>0</v>
      </c>
      <c r="W61" s="3">
        <f t="shared" si="36"/>
        <v>0</v>
      </c>
      <c r="X61" s="3" t="e">
        <f t="shared" si="37"/>
        <v>#DIV/0!</v>
      </c>
      <c r="Y61" s="3"/>
      <c r="Z61" s="3"/>
      <c r="AA61" s="3"/>
      <c r="AB61" s="3"/>
    </row>
    <row r="62" spans="1:28" ht="19.5" hidden="1">
      <c r="A62" s="1">
        <v>44</v>
      </c>
      <c r="B62" s="79"/>
      <c r="C62" s="24" t="s">
        <v>54</v>
      </c>
      <c r="D62" s="2"/>
      <c r="E62" s="2"/>
      <c r="F62" s="4" t="e">
        <f t="shared" si="11"/>
        <v>#DIV/0!</v>
      </c>
      <c r="G62" s="2"/>
      <c r="H62" s="2"/>
      <c r="I62" s="4" t="e">
        <f t="shared" si="3"/>
        <v>#DIV/0!</v>
      </c>
      <c r="J62" s="3"/>
      <c r="K62" s="3"/>
      <c r="L62" s="4" t="e">
        <f t="shared" si="4"/>
        <v>#DIV/0!</v>
      </c>
      <c r="M62" s="3"/>
      <c r="N62" s="3">
        <f>W62*4%</f>
        <v>0</v>
      </c>
      <c r="O62" s="3">
        <f t="shared" si="6"/>
        <v>0</v>
      </c>
      <c r="P62" s="8"/>
      <c r="Q62" s="3">
        <f t="shared" si="21"/>
        <v>0</v>
      </c>
      <c r="R62" s="3">
        <f t="shared" ref="R62:R65" si="41">O62</f>
        <v>0</v>
      </c>
      <c r="S62" s="3"/>
      <c r="T62" s="3"/>
      <c r="U62" s="3">
        <f>O62-Y62</f>
        <v>0</v>
      </c>
      <c r="V62" s="3">
        <f t="shared" si="35"/>
        <v>0</v>
      </c>
      <c r="W62" s="3">
        <f t="shared" si="36"/>
        <v>0</v>
      </c>
      <c r="X62" s="3" t="e">
        <f t="shared" si="37"/>
        <v>#DIV/0!</v>
      </c>
      <c r="Y62" s="3"/>
      <c r="Z62" s="3"/>
      <c r="AA62" s="3"/>
      <c r="AB62" s="3"/>
    </row>
    <row r="63" spans="1:28" ht="19.5" hidden="1">
      <c r="A63" s="1">
        <v>45</v>
      </c>
      <c r="B63" s="79"/>
      <c r="C63" s="24" t="s">
        <v>55</v>
      </c>
      <c r="D63" s="2"/>
      <c r="E63" s="2"/>
      <c r="F63" s="4" t="e">
        <f t="shared" si="11"/>
        <v>#DIV/0!</v>
      </c>
      <c r="G63" s="2"/>
      <c r="H63" s="2"/>
      <c r="I63" s="4" t="e">
        <f t="shared" si="3"/>
        <v>#DIV/0!</v>
      </c>
      <c r="J63" s="3"/>
      <c r="K63" s="3"/>
      <c r="L63" s="4" t="e">
        <f t="shared" si="4"/>
        <v>#DIV/0!</v>
      </c>
      <c r="M63" s="3"/>
      <c r="N63" s="3">
        <f>W63*4%</f>
        <v>0</v>
      </c>
      <c r="O63" s="3">
        <f t="shared" si="6"/>
        <v>0</v>
      </c>
      <c r="P63" s="8"/>
      <c r="Q63" s="3">
        <f t="shared" si="21"/>
        <v>0</v>
      </c>
      <c r="R63" s="3">
        <f t="shared" si="41"/>
        <v>0</v>
      </c>
      <c r="S63" s="3"/>
      <c r="T63" s="3"/>
      <c r="U63" s="3">
        <f>O63-Y63</f>
        <v>0</v>
      </c>
      <c r="V63" s="3">
        <f t="shared" si="35"/>
        <v>0</v>
      </c>
      <c r="W63" s="3">
        <f t="shared" si="36"/>
        <v>0</v>
      </c>
      <c r="X63" s="3" t="e">
        <f t="shared" si="37"/>
        <v>#DIV/0!</v>
      </c>
      <c r="Y63" s="3"/>
      <c r="Z63" s="3"/>
      <c r="AA63" s="3"/>
      <c r="AB63" s="3"/>
    </row>
    <row r="64" spans="1:28" ht="19.5" hidden="1">
      <c r="A64" s="1">
        <v>46</v>
      </c>
      <c r="B64" s="79"/>
      <c r="C64" s="24" t="s">
        <v>13</v>
      </c>
      <c r="D64" s="2"/>
      <c r="E64" s="2"/>
      <c r="F64" s="4" t="e">
        <f t="shared" si="11"/>
        <v>#DIV/0!</v>
      </c>
      <c r="G64" s="2"/>
      <c r="H64" s="2"/>
      <c r="I64" s="4" t="e">
        <f t="shared" si="3"/>
        <v>#DIV/0!</v>
      </c>
      <c r="J64" s="3"/>
      <c r="K64" s="3"/>
      <c r="L64" s="4" t="e">
        <f t="shared" si="4"/>
        <v>#DIV/0!</v>
      </c>
      <c r="M64" s="3"/>
      <c r="N64" s="3">
        <f>W64*4%</f>
        <v>0</v>
      </c>
      <c r="O64" s="3">
        <f t="shared" si="6"/>
        <v>0</v>
      </c>
      <c r="P64" s="8"/>
      <c r="Q64" s="3">
        <f t="shared" si="21"/>
        <v>0</v>
      </c>
      <c r="R64" s="3">
        <f t="shared" si="41"/>
        <v>0</v>
      </c>
      <c r="S64" s="3"/>
      <c r="T64" s="3"/>
      <c r="U64" s="3">
        <f>O64-Y64</f>
        <v>0</v>
      </c>
      <c r="V64" s="3">
        <f t="shared" si="35"/>
        <v>0</v>
      </c>
      <c r="W64" s="3">
        <f t="shared" si="36"/>
        <v>0</v>
      </c>
      <c r="X64" s="3" t="e">
        <f t="shared" si="37"/>
        <v>#DIV/0!</v>
      </c>
      <c r="Y64" s="3"/>
      <c r="Z64" s="3"/>
      <c r="AA64" s="3"/>
      <c r="AB64" s="3"/>
    </row>
    <row r="65" spans="1:28" ht="19.5" hidden="1">
      <c r="A65" s="1">
        <v>47</v>
      </c>
      <c r="B65" s="80"/>
      <c r="C65" s="24" t="s">
        <v>14</v>
      </c>
      <c r="D65" s="2"/>
      <c r="E65" s="2"/>
      <c r="F65" s="4" t="e">
        <f t="shared" si="11"/>
        <v>#DIV/0!</v>
      </c>
      <c r="G65" s="2"/>
      <c r="H65" s="2"/>
      <c r="I65" s="4" t="e">
        <f t="shared" si="3"/>
        <v>#DIV/0!</v>
      </c>
      <c r="J65" s="3"/>
      <c r="K65" s="3"/>
      <c r="L65" s="4" t="e">
        <f t="shared" si="4"/>
        <v>#DIV/0!</v>
      </c>
      <c r="M65" s="3"/>
      <c r="N65" s="3">
        <f>W65*4%</f>
        <v>0</v>
      </c>
      <c r="O65" s="3">
        <f t="shared" si="6"/>
        <v>0</v>
      </c>
      <c r="P65" s="8"/>
      <c r="Q65" s="3">
        <f t="shared" si="21"/>
        <v>0</v>
      </c>
      <c r="R65" s="3">
        <f t="shared" si="41"/>
        <v>0</v>
      </c>
      <c r="S65" s="3"/>
      <c r="T65" s="3"/>
      <c r="U65" s="3">
        <f>O65-Y65</f>
        <v>0</v>
      </c>
      <c r="V65" s="3">
        <f t="shared" si="35"/>
        <v>0</v>
      </c>
      <c r="W65" s="3">
        <f t="shared" si="36"/>
        <v>0</v>
      </c>
      <c r="X65" s="3" t="e">
        <f t="shared" si="37"/>
        <v>#DIV/0!</v>
      </c>
      <c r="Y65" s="3"/>
      <c r="Z65" s="3"/>
      <c r="AA65" s="3"/>
      <c r="AB65" s="3"/>
    </row>
    <row r="66" spans="1:28" ht="19.5" hidden="1">
      <c r="A66" s="81" t="s">
        <v>108</v>
      </c>
      <c r="B66" s="82"/>
      <c r="C66" s="83"/>
      <c r="D66" s="2">
        <f>SUM(D61:D65)</f>
        <v>0</v>
      </c>
      <c r="E66" s="2">
        <f t="shared" ref="E66:AB66" si="42">SUM(E61:E65)</f>
        <v>0</v>
      </c>
      <c r="F66" s="4" t="e">
        <f t="shared" si="11"/>
        <v>#DIV/0!</v>
      </c>
      <c r="G66" s="2">
        <f t="shared" si="42"/>
        <v>0</v>
      </c>
      <c r="H66" s="2">
        <f t="shared" si="42"/>
        <v>0</v>
      </c>
      <c r="I66" s="4" t="e">
        <f t="shared" si="3"/>
        <v>#DIV/0!</v>
      </c>
      <c r="J66" s="3">
        <f t="shared" si="42"/>
        <v>0</v>
      </c>
      <c r="K66" s="3">
        <f t="shared" si="42"/>
        <v>0</v>
      </c>
      <c r="L66" s="4" t="e">
        <f t="shared" si="4"/>
        <v>#DIV/0!</v>
      </c>
      <c r="M66" s="8">
        <f t="shared" si="42"/>
        <v>0</v>
      </c>
      <c r="N66" s="8">
        <f t="shared" si="42"/>
        <v>0</v>
      </c>
      <c r="O66" s="3">
        <f t="shared" si="42"/>
        <v>0</v>
      </c>
      <c r="P66" s="8">
        <f t="shared" si="42"/>
        <v>0</v>
      </c>
      <c r="Q66" s="3">
        <f t="shared" si="42"/>
        <v>0</v>
      </c>
      <c r="R66" s="3">
        <f t="shared" si="42"/>
        <v>0</v>
      </c>
      <c r="S66" s="3"/>
      <c r="T66" s="3">
        <f t="shared" si="42"/>
        <v>0</v>
      </c>
      <c r="U66" s="3">
        <f t="shared" si="42"/>
        <v>0</v>
      </c>
      <c r="V66" s="3">
        <f t="shared" si="35"/>
        <v>0</v>
      </c>
      <c r="W66" s="3">
        <f t="shared" si="36"/>
        <v>0</v>
      </c>
      <c r="X66" s="3" t="e">
        <f t="shared" ref="X66" si="43">(W66/V66)*100</f>
        <v>#DIV/0!</v>
      </c>
      <c r="Y66" s="3">
        <f t="shared" si="42"/>
        <v>0</v>
      </c>
      <c r="Z66" s="3">
        <f t="shared" si="42"/>
        <v>0</v>
      </c>
      <c r="AA66" s="3">
        <f t="shared" si="42"/>
        <v>0</v>
      </c>
      <c r="AB66" s="3">
        <f t="shared" si="42"/>
        <v>0</v>
      </c>
    </row>
    <row r="67" spans="1:28" ht="19.5" hidden="1">
      <c r="A67" s="1">
        <v>48</v>
      </c>
      <c r="B67" s="78" t="s">
        <v>36</v>
      </c>
      <c r="C67" s="24" t="s">
        <v>15</v>
      </c>
      <c r="D67" s="2"/>
      <c r="E67" s="2"/>
      <c r="F67" s="4" t="e">
        <f t="shared" si="11"/>
        <v>#DIV/0!</v>
      </c>
      <c r="G67" s="2"/>
      <c r="H67" s="2"/>
      <c r="I67" s="4" t="e">
        <f t="shared" si="3"/>
        <v>#DIV/0!</v>
      </c>
      <c r="J67" s="3"/>
      <c r="K67" s="3"/>
      <c r="L67" s="4" t="e">
        <f t="shared" si="4"/>
        <v>#DIV/0!</v>
      </c>
      <c r="M67" s="3"/>
      <c r="N67" s="3">
        <f>W67*4%</f>
        <v>0</v>
      </c>
      <c r="O67" s="3">
        <f t="shared" si="6"/>
        <v>0</v>
      </c>
      <c r="P67" s="8"/>
      <c r="Q67" s="3">
        <f t="shared" si="21"/>
        <v>0</v>
      </c>
      <c r="R67" s="3">
        <f>O67</f>
        <v>0</v>
      </c>
      <c r="S67" s="3"/>
      <c r="T67" s="3"/>
      <c r="U67" s="3">
        <f>O67-Y67</f>
        <v>0</v>
      </c>
      <c r="V67" s="3">
        <f t="shared" si="35"/>
        <v>0</v>
      </c>
      <c r="W67" s="3">
        <f t="shared" si="36"/>
        <v>0</v>
      </c>
      <c r="X67" s="3" t="e">
        <f t="shared" si="37"/>
        <v>#DIV/0!</v>
      </c>
      <c r="Y67" s="3"/>
      <c r="Z67" s="3"/>
      <c r="AA67" s="3"/>
      <c r="AB67" s="3"/>
    </row>
    <row r="68" spans="1:28" ht="19.5" hidden="1">
      <c r="A68" s="1">
        <v>49</v>
      </c>
      <c r="B68" s="79"/>
      <c r="C68" s="24" t="s">
        <v>57</v>
      </c>
      <c r="D68" s="2"/>
      <c r="E68" s="2"/>
      <c r="F68" s="4" t="e">
        <f t="shared" si="11"/>
        <v>#DIV/0!</v>
      </c>
      <c r="G68" s="2"/>
      <c r="H68" s="2"/>
      <c r="I68" s="4" t="e">
        <f t="shared" si="3"/>
        <v>#DIV/0!</v>
      </c>
      <c r="J68" s="3"/>
      <c r="K68" s="3"/>
      <c r="L68" s="4" t="e">
        <f t="shared" si="4"/>
        <v>#DIV/0!</v>
      </c>
      <c r="M68" s="3"/>
      <c r="N68" s="3">
        <f>W68*4%</f>
        <v>0</v>
      </c>
      <c r="O68" s="3">
        <f t="shared" si="6"/>
        <v>0</v>
      </c>
      <c r="P68" s="8"/>
      <c r="Q68" s="3">
        <f t="shared" si="21"/>
        <v>0</v>
      </c>
      <c r="R68" s="3">
        <f t="shared" ref="R68:R69" si="44">O68</f>
        <v>0</v>
      </c>
      <c r="S68" s="3"/>
      <c r="T68" s="3"/>
      <c r="U68" s="3">
        <f>O68-Y68</f>
        <v>0</v>
      </c>
      <c r="V68" s="3">
        <f t="shared" si="35"/>
        <v>0</v>
      </c>
      <c r="W68" s="3">
        <f t="shared" si="36"/>
        <v>0</v>
      </c>
      <c r="X68" s="3" t="e">
        <f t="shared" si="37"/>
        <v>#DIV/0!</v>
      </c>
      <c r="Y68" s="3"/>
      <c r="Z68" s="3"/>
      <c r="AA68" s="3"/>
      <c r="AB68" s="3"/>
    </row>
    <row r="69" spans="1:28" ht="19.5" hidden="1">
      <c r="A69" s="1">
        <v>50</v>
      </c>
      <c r="B69" s="80"/>
      <c r="C69" s="24" t="s">
        <v>16</v>
      </c>
      <c r="D69" s="2"/>
      <c r="E69" s="2"/>
      <c r="F69" s="4" t="e">
        <f t="shared" si="11"/>
        <v>#DIV/0!</v>
      </c>
      <c r="G69" s="2"/>
      <c r="H69" s="2"/>
      <c r="I69" s="4" t="e">
        <f t="shared" si="3"/>
        <v>#DIV/0!</v>
      </c>
      <c r="J69" s="3"/>
      <c r="K69" s="3"/>
      <c r="L69" s="4" t="e">
        <f t="shared" si="4"/>
        <v>#DIV/0!</v>
      </c>
      <c r="M69" s="3"/>
      <c r="N69" s="3">
        <f>W69*4%</f>
        <v>0</v>
      </c>
      <c r="O69" s="3">
        <f t="shared" si="6"/>
        <v>0</v>
      </c>
      <c r="P69" s="8"/>
      <c r="Q69" s="3">
        <f t="shared" si="21"/>
        <v>0</v>
      </c>
      <c r="R69" s="3">
        <f t="shared" si="44"/>
        <v>0</v>
      </c>
      <c r="S69" s="3"/>
      <c r="T69" s="3"/>
      <c r="U69" s="3">
        <f>O69-Y69</f>
        <v>0</v>
      </c>
      <c r="V69" s="3">
        <f t="shared" si="35"/>
        <v>0</v>
      </c>
      <c r="W69" s="3">
        <f t="shared" si="36"/>
        <v>0</v>
      </c>
      <c r="X69" s="3" t="e">
        <f t="shared" si="37"/>
        <v>#DIV/0!</v>
      </c>
      <c r="Y69" s="3"/>
      <c r="Z69" s="3"/>
      <c r="AA69" s="3"/>
      <c r="AB69" s="3"/>
    </row>
    <row r="70" spans="1:28" ht="19.5" hidden="1">
      <c r="A70" s="81" t="s">
        <v>105</v>
      </c>
      <c r="B70" s="82"/>
      <c r="C70" s="83"/>
      <c r="D70" s="2">
        <f>SUM(D67:D69)</f>
        <v>0</v>
      </c>
      <c r="E70" s="2">
        <f t="shared" ref="E70:AB70" si="45">SUM(E67:E69)</f>
        <v>0</v>
      </c>
      <c r="F70" s="4" t="e">
        <f t="shared" si="11"/>
        <v>#DIV/0!</v>
      </c>
      <c r="G70" s="2">
        <f t="shared" si="45"/>
        <v>0</v>
      </c>
      <c r="H70" s="2">
        <f t="shared" si="45"/>
        <v>0</v>
      </c>
      <c r="I70" s="4" t="e">
        <f t="shared" si="3"/>
        <v>#DIV/0!</v>
      </c>
      <c r="J70" s="3">
        <f t="shared" si="45"/>
        <v>0</v>
      </c>
      <c r="K70" s="3">
        <f t="shared" si="45"/>
        <v>0</v>
      </c>
      <c r="L70" s="4" t="e">
        <f t="shared" si="4"/>
        <v>#DIV/0!</v>
      </c>
      <c r="M70" s="8">
        <f t="shared" si="45"/>
        <v>0</v>
      </c>
      <c r="N70" s="8">
        <f>SUM(N67:N69)</f>
        <v>0</v>
      </c>
      <c r="O70" s="3">
        <f t="shared" si="45"/>
        <v>0</v>
      </c>
      <c r="P70" s="8">
        <f t="shared" si="45"/>
        <v>0</v>
      </c>
      <c r="Q70" s="3">
        <f t="shared" si="45"/>
        <v>0</v>
      </c>
      <c r="R70" s="3">
        <f>SUM(R67:R69)</f>
        <v>0</v>
      </c>
      <c r="S70" s="3">
        <f t="shared" si="45"/>
        <v>0</v>
      </c>
      <c r="T70" s="3">
        <f t="shared" si="45"/>
        <v>0</v>
      </c>
      <c r="U70" s="3">
        <f t="shared" si="45"/>
        <v>0</v>
      </c>
      <c r="V70" s="3">
        <f>SUM(V67:V69)</f>
        <v>0</v>
      </c>
      <c r="W70" s="3">
        <f>SUM(W67:W69)</f>
        <v>0</v>
      </c>
      <c r="X70" s="3" t="e">
        <f t="shared" ref="X70" si="46">(W70/V70)*100</f>
        <v>#DIV/0!</v>
      </c>
      <c r="Y70" s="3">
        <f t="shared" si="45"/>
        <v>0</v>
      </c>
      <c r="Z70" s="3">
        <f t="shared" si="45"/>
        <v>0</v>
      </c>
      <c r="AA70" s="3">
        <f t="shared" si="45"/>
        <v>0</v>
      </c>
      <c r="AB70" s="3">
        <f t="shared" si="45"/>
        <v>0</v>
      </c>
    </row>
    <row r="71" spans="1:28" ht="19.5" hidden="1">
      <c r="A71" s="1">
        <v>51</v>
      </c>
      <c r="B71" s="20" t="s">
        <v>37</v>
      </c>
      <c r="C71" s="24" t="s">
        <v>17</v>
      </c>
      <c r="D71" s="2"/>
      <c r="E71" s="2"/>
      <c r="F71" s="4" t="e">
        <f t="shared" si="11"/>
        <v>#DIV/0!</v>
      </c>
      <c r="G71" s="2"/>
      <c r="H71" s="2"/>
      <c r="I71" s="4" t="e">
        <f t="shared" si="3"/>
        <v>#DIV/0!</v>
      </c>
      <c r="J71" s="3"/>
      <c r="K71" s="3"/>
      <c r="L71" s="4" t="e">
        <f t="shared" si="4"/>
        <v>#DIV/0!</v>
      </c>
      <c r="M71" s="3"/>
      <c r="N71" s="3">
        <f t="shared" ref="N71:N77" si="47">W71*4%</f>
        <v>0</v>
      </c>
      <c r="O71" s="3">
        <f t="shared" ref="O71:O81" si="48">M71+N71</f>
        <v>0</v>
      </c>
      <c r="P71" s="8"/>
      <c r="Q71" s="3">
        <f t="shared" si="21"/>
        <v>0</v>
      </c>
      <c r="R71" s="3">
        <f>O71</f>
        <v>0</v>
      </c>
      <c r="S71" s="3"/>
      <c r="T71" s="3"/>
      <c r="U71" s="3">
        <f t="shared" ref="U71:U77" si="49">O71-Y71</f>
        <v>0</v>
      </c>
      <c r="V71" s="3">
        <f>W71+AA71</f>
        <v>0</v>
      </c>
      <c r="W71" s="3">
        <f t="shared" ref="W71:W77" si="50">T71-Y71</f>
        <v>0</v>
      </c>
      <c r="X71" s="3" t="e">
        <f t="shared" si="37"/>
        <v>#DIV/0!</v>
      </c>
      <c r="Y71" s="3"/>
      <c r="Z71" s="3"/>
      <c r="AA71" s="3"/>
      <c r="AB71" s="3"/>
    </row>
    <row r="72" spans="1:28" ht="19.5" hidden="1">
      <c r="A72" s="81" t="s">
        <v>109</v>
      </c>
      <c r="B72" s="82"/>
      <c r="C72" s="83"/>
      <c r="D72" s="4">
        <f>SUM(D71:D71)</f>
        <v>0</v>
      </c>
      <c r="E72" s="4">
        <f>SUM(E71:E71)</f>
        <v>0</v>
      </c>
      <c r="F72" s="4" t="e">
        <f t="shared" ref="F72:AB72" si="51">SUM(F71:F71)</f>
        <v>#DIV/0!</v>
      </c>
      <c r="G72" s="4">
        <f t="shared" si="51"/>
        <v>0</v>
      </c>
      <c r="H72" s="4">
        <f t="shared" si="51"/>
        <v>0</v>
      </c>
      <c r="I72" s="3" t="e">
        <f t="shared" si="51"/>
        <v>#DIV/0!</v>
      </c>
      <c r="J72" s="3">
        <f t="shared" si="51"/>
        <v>0</v>
      </c>
      <c r="K72" s="3">
        <f t="shared" si="51"/>
        <v>0</v>
      </c>
      <c r="L72" s="3" t="e">
        <f t="shared" si="51"/>
        <v>#DIV/0!</v>
      </c>
      <c r="M72" s="3">
        <f t="shared" si="51"/>
        <v>0</v>
      </c>
      <c r="N72" s="3">
        <f t="shared" si="51"/>
        <v>0</v>
      </c>
      <c r="O72" s="3">
        <f t="shared" si="51"/>
        <v>0</v>
      </c>
      <c r="P72" s="3">
        <f t="shared" si="51"/>
        <v>0</v>
      </c>
      <c r="Q72" s="3">
        <f t="shared" si="51"/>
        <v>0</v>
      </c>
      <c r="R72" s="3">
        <f t="shared" si="51"/>
        <v>0</v>
      </c>
      <c r="S72" s="3">
        <f t="shared" si="51"/>
        <v>0</v>
      </c>
      <c r="T72" s="3">
        <f t="shared" si="51"/>
        <v>0</v>
      </c>
      <c r="U72" s="3">
        <f t="shared" si="51"/>
        <v>0</v>
      </c>
      <c r="V72" s="3">
        <f t="shared" si="51"/>
        <v>0</v>
      </c>
      <c r="W72" s="3">
        <f t="shared" si="51"/>
        <v>0</v>
      </c>
      <c r="X72" s="3" t="e">
        <f t="shared" si="51"/>
        <v>#DIV/0!</v>
      </c>
      <c r="Y72" s="3">
        <f t="shared" si="51"/>
        <v>0</v>
      </c>
      <c r="Z72" s="3">
        <f t="shared" si="51"/>
        <v>0</v>
      </c>
      <c r="AA72" s="3">
        <f t="shared" si="51"/>
        <v>0</v>
      </c>
      <c r="AB72" s="3">
        <f t="shared" si="51"/>
        <v>0</v>
      </c>
    </row>
    <row r="73" spans="1:28" ht="19.5" hidden="1">
      <c r="A73" s="1">
        <v>52</v>
      </c>
      <c r="B73" s="78" t="s">
        <v>38</v>
      </c>
      <c r="C73" s="24" t="s">
        <v>18</v>
      </c>
      <c r="D73" s="2"/>
      <c r="E73" s="2"/>
      <c r="F73" s="4" t="e">
        <f t="shared" si="11"/>
        <v>#DIV/0!</v>
      </c>
      <c r="G73" s="2"/>
      <c r="H73" s="2"/>
      <c r="I73" s="4" t="e">
        <f t="shared" si="3"/>
        <v>#DIV/0!</v>
      </c>
      <c r="J73" s="3"/>
      <c r="K73" s="3"/>
      <c r="L73" s="4" t="e">
        <f t="shared" si="4"/>
        <v>#DIV/0!</v>
      </c>
      <c r="M73" s="3"/>
      <c r="N73" s="3">
        <f t="shared" si="47"/>
        <v>0</v>
      </c>
      <c r="O73" s="3">
        <f t="shared" si="48"/>
        <v>0</v>
      </c>
      <c r="P73" s="8"/>
      <c r="Q73" s="3">
        <f t="shared" si="21"/>
        <v>0</v>
      </c>
      <c r="R73" s="3">
        <f t="shared" ref="R73:R77" si="52">O73</f>
        <v>0</v>
      </c>
      <c r="S73" s="3"/>
      <c r="T73" s="3"/>
      <c r="U73" s="3">
        <f t="shared" si="49"/>
        <v>0</v>
      </c>
      <c r="V73" s="3">
        <f>AB73+W73</f>
        <v>0</v>
      </c>
      <c r="W73" s="3">
        <f t="shared" si="50"/>
        <v>0</v>
      </c>
      <c r="X73" s="3" t="e">
        <f t="shared" si="37"/>
        <v>#DIV/0!</v>
      </c>
      <c r="Y73" s="3"/>
      <c r="Z73" s="3"/>
      <c r="AA73" s="3"/>
      <c r="AB73" s="3"/>
    </row>
    <row r="74" spans="1:28" ht="19.5" hidden="1">
      <c r="A74" s="1">
        <v>53</v>
      </c>
      <c r="B74" s="79"/>
      <c r="C74" s="24" t="s">
        <v>19</v>
      </c>
      <c r="D74" s="2"/>
      <c r="E74" s="2"/>
      <c r="F74" s="4" t="e">
        <f t="shared" si="11"/>
        <v>#DIV/0!</v>
      </c>
      <c r="G74" s="2"/>
      <c r="H74" s="2"/>
      <c r="I74" s="4" t="e">
        <f t="shared" si="3"/>
        <v>#DIV/0!</v>
      </c>
      <c r="J74" s="3"/>
      <c r="K74" s="3"/>
      <c r="L74" s="4" t="e">
        <f t="shared" si="4"/>
        <v>#DIV/0!</v>
      </c>
      <c r="M74" s="3"/>
      <c r="N74" s="3">
        <f t="shared" si="47"/>
        <v>0</v>
      </c>
      <c r="O74" s="3">
        <f t="shared" si="48"/>
        <v>0</v>
      </c>
      <c r="P74" s="8"/>
      <c r="Q74" s="3">
        <f t="shared" si="21"/>
        <v>0</v>
      </c>
      <c r="R74" s="3">
        <f t="shared" si="52"/>
        <v>0</v>
      </c>
      <c r="S74" s="3"/>
      <c r="T74" s="3"/>
      <c r="U74" s="3">
        <f t="shared" si="49"/>
        <v>0</v>
      </c>
      <c r="V74" s="3">
        <f>AB74+W74</f>
        <v>0</v>
      </c>
      <c r="W74" s="3">
        <f t="shared" si="50"/>
        <v>0</v>
      </c>
      <c r="X74" s="3" t="e">
        <f t="shared" si="37"/>
        <v>#DIV/0!</v>
      </c>
      <c r="Y74" s="3"/>
      <c r="Z74" s="3"/>
      <c r="AA74" s="3"/>
      <c r="AB74" s="3"/>
    </row>
    <row r="75" spans="1:28" ht="19.5" hidden="1">
      <c r="A75" s="1">
        <v>54</v>
      </c>
      <c r="B75" s="79"/>
      <c r="C75" s="24" t="s">
        <v>20</v>
      </c>
      <c r="D75" s="2"/>
      <c r="E75" s="2"/>
      <c r="F75" s="4" t="e">
        <f t="shared" si="11"/>
        <v>#DIV/0!</v>
      </c>
      <c r="G75" s="2"/>
      <c r="H75" s="2"/>
      <c r="I75" s="4" t="e">
        <f t="shared" ref="I75:I83" si="53">H75/G75*100</f>
        <v>#DIV/0!</v>
      </c>
      <c r="J75" s="3"/>
      <c r="K75" s="3"/>
      <c r="L75" s="4" t="e">
        <f t="shared" ref="L75:L83" si="54">K75/J75*100</f>
        <v>#DIV/0!</v>
      </c>
      <c r="M75" s="3"/>
      <c r="N75" s="3">
        <f t="shared" si="47"/>
        <v>0</v>
      </c>
      <c r="O75" s="3">
        <f t="shared" si="48"/>
        <v>0</v>
      </c>
      <c r="P75" s="8"/>
      <c r="Q75" s="3">
        <f t="shared" si="21"/>
        <v>0</v>
      </c>
      <c r="R75" s="3">
        <f t="shared" si="52"/>
        <v>0</v>
      </c>
      <c r="S75" s="3"/>
      <c r="T75" s="3"/>
      <c r="U75" s="3">
        <f t="shared" si="49"/>
        <v>0</v>
      </c>
      <c r="V75" s="3">
        <f>AB75+W75</f>
        <v>0</v>
      </c>
      <c r="W75" s="3">
        <f t="shared" si="50"/>
        <v>0</v>
      </c>
      <c r="X75" s="3" t="e">
        <f t="shared" si="37"/>
        <v>#DIV/0!</v>
      </c>
      <c r="Y75" s="3"/>
      <c r="Z75" s="3"/>
      <c r="AA75" s="3"/>
      <c r="AB75" s="3"/>
    </row>
    <row r="76" spans="1:28" ht="19.5" hidden="1">
      <c r="A76" s="1">
        <v>55</v>
      </c>
      <c r="B76" s="79"/>
      <c r="C76" s="24" t="s">
        <v>58</v>
      </c>
      <c r="D76" s="2"/>
      <c r="E76" s="2"/>
      <c r="F76" s="4" t="e">
        <f t="shared" ref="F76:F83" si="55">E76/D76*100</f>
        <v>#DIV/0!</v>
      </c>
      <c r="G76" s="2"/>
      <c r="H76" s="2"/>
      <c r="I76" s="4" t="e">
        <f t="shared" si="53"/>
        <v>#DIV/0!</v>
      </c>
      <c r="J76" s="3"/>
      <c r="K76" s="3"/>
      <c r="L76" s="4" t="e">
        <f t="shared" si="54"/>
        <v>#DIV/0!</v>
      </c>
      <c r="M76" s="3"/>
      <c r="N76" s="3">
        <f t="shared" si="47"/>
        <v>0</v>
      </c>
      <c r="O76" s="3">
        <f t="shared" si="48"/>
        <v>0</v>
      </c>
      <c r="P76" s="8"/>
      <c r="Q76" s="3">
        <f t="shared" si="21"/>
        <v>0</v>
      </c>
      <c r="R76" s="3">
        <f t="shared" si="52"/>
        <v>0</v>
      </c>
      <c r="S76" s="3"/>
      <c r="T76" s="3"/>
      <c r="U76" s="3">
        <f t="shared" si="49"/>
        <v>0</v>
      </c>
      <c r="V76" s="3">
        <f>AB76+W76</f>
        <v>0</v>
      </c>
      <c r="W76" s="3">
        <f t="shared" si="50"/>
        <v>0</v>
      </c>
      <c r="X76" s="3" t="e">
        <f t="shared" si="37"/>
        <v>#DIV/0!</v>
      </c>
      <c r="Y76" s="3"/>
      <c r="Z76" s="3"/>
      <c r="AA76" s="3"/>
      <c r="AB76" s="3"/>
    </row>
    <row r="77" spans="1:28" ht="19.5" hidden="1">
      <c r="A77" s="1">
        <v>56</v>
      </c>
      <c r="B77" s="80"/>
      <c r="C77" s="24" t="s">
        <v>59</v>
      </c>
      <c r="D77" s="2"/>
      <c r="E77" s="2"/>
      <c r="F77" s="4" t="e">
        <f t="shared" si="55"/>
        <v>#DIV/0!</v>
      </c>
      <c r="G77" s="2"/>
      <c r="H77" s="2"/>
      <c r="I77" s="4" t="e">
        <f t="shared" si="53"/>
        <v>#DIV/0!</v>
      </c>
      <c r="J77" s="3"/>
      <c r="K77" s="3"/>
      <c r="L77" s="4" t="e">
        <f t="shared" si="54"/>
        <v>#DIV/0!</v>
      </c>
      <c r="M77" s="3"/>
      <c r="N77" s="3">
        <f t="shared" si="47"/>
        <v>0</v>
      </c>
      <c r="O77" s="3">
        <f t="shared" si="48"/>
        <v>0</v>
      </c>
      <c r="P77" s="8"/>
      <c r="Q77" s="3">
        <f t="shared" si="21"/>
        <v>0</v>
      </c>
      <c r="R77" s="3">
        <f t="shared" si="52"/>
        <v>0</v>
      </c>
      <c r="S77" s="3"/>
      <c r="T77" s="3"/>
      <c r="U77" s="3">
        <f t="shared" si="49"/>
        <v>0</v>
      </c>
      <c r="V77" s="3">
        <f>AB77+W77</f>
        <v>0</v>
      </c>
      <c r="W77" s="3">
        <f t="shared" si="50"/>
        <v>0</v>
      </c>
      <c r="X77" s="3" t="e">
        <f t="shared" si="37"/>
        <v>#DIV/0!</v>
      </c>
      <c r="Y77" s="3"/>
      <c r="Z77" s="3"/>
      <c r="AA77" s="3"/>
      <c r="AB77" s="3"/>
    </row>
    <row r="78" spans="1:28" ht="19.5" hidden="1">
      <c r="A78" s="81" t="s">
        <v>106</v>
      </c>
      <c r="B78" s="82"/>
      <c r="C78" s="83"/>
      <c r="D78" s="2">
        <f>SUM(D73:D77)</f>
        <v>0</v>
      </c>
      <c r="E78" s="2">
        <f t="shared" ref="E78:U78" si="56">SUM(E73:E77)</f>
        <v>0</v>
      </c>
      <c r="F78" s="4" t="e">
        <f t="shared" si="55"/>
        <v>#DIV/0!</v>
      </c>
      <c r="G78" s="2">
        <f t="shared" si="56"/>
        <v>0</v>
      </c>
      <c r="H78" s="2">
        <f t="shared" si="56"/>
        <v>0</v>
      </c>
      <c r="I78" s="4" t="e">
        <f t="shared" si="53"/>
        <v>#DIV/0!</v>
      </c>
      <c r="J78" s="3">
        <f t="shared" si="56"/>
        <v>0</v>
      </c>
      <c r="K78" s="3">
        <f t="shared" si="56"/>
        <v>0</v>
      </c>
      <c r="L78" s="4" t="e">
        <f t="shared" si="54"/>
        <v>#DIV/0!</v>
      </c>
      <c r="M78" s="8">
        <f t="shared" si="56"/>
        <v>0</v>
      </c>
      <c r="N78" s="8">
        <f t="shared" si="56"/>
        <v>0</v>
      </c>
      <c r="O78" s="3">
        <f t="shared" si="56"/>
        <v>0</v>
      </c>
      <c r="P78" s="8">
        <f t="shared" si="56"/>
        <v>0</v>
      </c>
      <c r="Q78" s="3">
        <f t="shared" si="56"/>
        <v>0</v>
      </c>
      <c r="R78" s="3">
        <f t="shared" si="56"/>
        <v>0</v>
      </c>
      <c r="S78" s="3"/>
      <c r="T78" s="3">
        <f t="shared" si="56"/>
        <v>0</v>
      </c>
      <c r="U78" s="3">
        <f t="shared" si="56"/>
        <v>0</v>
      </c>
      <c r="V78" s="3">
        <f>SUM(V73:V77)</f>
        <v>0</v>
      </c>
      <c r="W78" s="3">
        <f>SUM(W73:W77)</f>
        <v>0</v>
      </c>
      <c r="X78" s="3" t="e">
        <f t="shared" ref="X78" si="57">(W78/V78)*100</f>
        <v>#DIV/0!</v>
      </c>
      <c r="Y78" s="3">
        <f>SUM(Y71:Y77)</f>
        <v>0</v>
      </c>
      <c r="Z78" s="3">
        <f t="shared" ref="Z78:AB78" si="58">SUM(Z71:Z77)</f>
        <v>0</v>
      </c>
      <c r="AA78" s="3">
        <f t="shared" si="58"/>
        <v>0</v>
      </c>
      <c r="AB78" s="3">
        <f t="shared" si="58"/>
        <v>0</v>
      </c>
    </row>
    <row r="79" spans="1:28" ht="19.5" hidden="1">
      <c r="A79" s="1">
        <v>57</v>
      </c>
      <c r="B79" s="78" t="s">
        <v>39</v>
      </c>
      <c r="C79" s="24" t="s">
        <v>21</v>
      </c>
      <c r="D79" s="2"/>
      <c r="E79" s="2"/>
      <c r="F79" s="4" t="e">
        <f t="shared" si="55"/>
        <v>#DIV/0!</v>
      </c>
      <c r="G79" s="2"/>
      <c r="H79" s="2"/>
      <c r="I79" s="4" t="e">
        <f t="shared" si="53"/>
        <v>#DIV/0!</v>
      </c>
      <c r="J79" s="3"/>
      <c r="K79" s="3"/>
      <c r="L79" s="4" t="e">
        <f t="shared" si="54"/>
        <v>#DIV/0!</v>
      </c>
      <c r="M79" s="3"/>
      <c r="N79" s="3">
        <f>W79*4%</f>
        <v>0</v>
      </c>
      <c r="O79" s="3">
        <f t="shared" si="48"/>
        <v>0</v>
      </c>
      <c r="P79" s="8"/>
      <c r="Q79" s="3">
        <f t="shared" si="21"/>
        <v>0</v>
      </c>
      <c r="R79" s="3">
        <f>O79</f>
        <v>0</v>
      </c>
      <c r="S79" s="3"/>
      <c r="T79" s="3"/>
      <c r="U79" s="3">
        <f>O79-Y79</f>
        <v>0</v>
      </c>
      <c r="V79" s="3">
        <f>AB79+W79</f>
        <v>0</v>
      </c>
      <c r="W79" s="3">
        <f>T79-Y79</f>
        <v>0</v>
      </c>
      <c r="X79" s="3" t="e">
        <f t="shared" si="37"/>
        <v>#DIV/0!</v>
      </c>
      <c r="Y79" s="3"/>
      <c r="Z79" s="3"/>
      <c r="AA79" s="3"/>
      <c r="AB79" s="3"/>
    </row>
    <row r="80" spans="1:28" ht="19.5" hidden="1">
      <c r="A80" s="1">
        <v>58</v>
      </c>
      <c r="B80" s="79"/>
      <c r="C80" s="24" t="s">
        <v>22</v>
      </c>
      <c r="D80" s="2"/>
      <c r="E80" s="2"/>
      <c r="F80" s="4" t="e">
        <f t="shared" si="55"/>
        <v>#DIV/0!</v>
      </c>
      <c r="G80" s="2"/>
      <c r="H80" s="2"/>
      <c r="I80" s="4" t="e">
        <f t="shared" si="53"/>
        <v>#DIV/0!</v>
      </c>
      <c r="J80" s="3"/>
      <c r="K80" s="3"/>
      <c r="L80" s="4" t="e">
        <f t="shared" si="54"/>
        <v>#DIV/0!</v>
      </c>
      <c r="M80" s="3"/>
      <c r="N80" s="3">
        <f>W80*4%</f>
        <v>0</v>
      </c>
      <c r="O80" s="3">
        <f t="shared" si="48"/>
        <v>0</v>
      </c>
      <c r="P80" s="8"/>
      <c r="Q80" s="3">
        <f t="shared" si="21"/>
        <v>0</v>
      </c>
      <c r="R80" s="3">
        <f t="shared" ref="R80:R81" si="59">O80</f>
        <v>0</v>
      </c>
      <c r="S80" s="3"/>
      <c r="T80" s="3"/>
      <c r="U80" s="3">
        <f>O80-Y80</f>
        <v>0</v>
      </c>
      <c r="V80" s="3">
        <f>AB80+W80</f>
        <v>0</v>
      </c>
      <c r="W80" s="3">
        <f>T80-Y80</f>
        <v>0</v>
      </c>
      <c r="X80" s="3" t="e">
        <f t="shared" si="37"/>
        <v>#DIV/0!</v>
      </c>
      <c r="Y80" s="3"/>
      <c r="Z80" s="3"/>
      <c r="AA80" s="3"/>
      <c r="AB80" s="3"/>
    </row>
    <row r="81" spans="1:28" ht="19.5" hidden="1">
      <c r="A81" s="1">
        <v>59</v>
      </c>
      <c r="B81" s="80"/>
      <c r="C81" s="28" t="s">
        <v>23</v>
      </c>
      <c r="D81" s="2"/>
      <c r="E81" s="2"/>
      <c r="F81" s="4" t="e">
        <f t="shared" si="55"/>
        <v>#DIV/0!</v>
      </c>
      <c r="G81" s="2"/>
      <c r="H81" s="2"/>
      <c r="I81" s="4" t="e">
        <f t="shared" si="53"/>
        <v>#DIV/0!</v>
      </c>
      <c r="J81" s="3"/>
      <c r="K81" s="3"/>
      <c r="L81" s="4" t="e">
        <f t="shared" si="54"/>
        <v>#DIV/0!</v>
      </c>
      <c r="M81" s="3"/>
      <c r="N81" s="3">
        <f>W81*4%</f>
        <v>0</v>
      </c>
      <c r="O81" s="3">
        <f t="shared" si="48"/>
        <v>0</v>
      </c>
      <c r="P81" s="8"/>
      <c r="Q81" s="3">
        <f t="shared" si="21"/>
        <v>0</v>
      </c>
      <c r="R81" s="3">
        <f t="shared" si="59"/>
        <v>0</v>
      </c>
      <c r="S81" s="3"/>
      <c r="T81" s="3"/>
      <c r="U81" s="3">
        <f>O81-Y81</f>
        <v>0</v>
      </c>
      <c r="V81" s="3">
        <f>AB81+W81</f>
        <v>0</v>
      </c>
      <c r="W81" s="3">
        <f>T81-Y81</f>
        <v>0</v>
      </c>
      <c r="X81" s="3" t="e">
        <f t="shared" si="37"/>
        <v>#DIV/0!</v>
      </c>
      <c r="Y81" s="3"/>
      <c r="Z81" s="3"/>
      <c r="AA81" s="3"/>
      <c r="AB81" s="3"/>
    </row>
    <row r="82" spans="1:28" ht="19.5" hidden="1">
      <c r="A82" s="70" t="s">
        <v>107</v>
      </c>
      <c r="B82" s="70"/>
      <c r="C82" s="70"/>
      <c r="D82" s="2">
        <f>SUM(D79:D81)</f>
        <v>0</v>
      </c>
      <c r="E82" s="2">
        <f>SUM(E79:E81)</f>
        <v>0</v>
      </c>
      <c r="F82" s="4" t="e">
        <f t="shared" si="55"/>
        <v>#DIV/0!</v>
      </c>
      <c r="G82" s="2">
        <f>SUM(G79:G81)</f>
        <v>0</v>
      </c>
      <c r="H82" s="2">
        <f>SUM(H79:H81)</f>
        <v>0</v>
      </c>
      <c r="I82" s="4" t="e">
        <f t="shared" si="53"/>
        <v>#DIV/0!</v>
      </c>
      <c r="J82" s="3">
        <f>SUM(J79:J81)</f>
        <v>0</v>
      </c>
      <c r="K82" s="3">
        <f>SUM(K79:K81)</f>
        <v>0</v>
      </c>
      <c r="L82" s="4" t="e">
        <f t="shared" si="54"/>
        <v>#DIV/0!</v>
      </c>
      <c r="M82" s="3">
        <f t="shared" ref="M82:R82" si="60">SUM(M79:M81)</f>
        <v>0</v>
      </c>
      <c r="N82" s="3">
        <f t="shared" si="60"/>
        <v>0</v>
      </c>
      <c r="O82" s="3">
        <f t="shared" si="60"/>
        <v>0</v>
      </c>
      <c r="P82" s="8">
        <f t="shared" si="60"/>
        <v>0</v>
      </c>
      <c r="Q82" s="3">
        <f t="shared" si="60"/>
        <v>0</v>
      </c>
      <c r="R82" s="3">
        <f t="shared" si="60"/>
        <v>0</v>
      </c>
      <c r="S82" s="3"/>
      <c r="T82" s="3">
        <f>SUM(T79:T81)</f>
        <v>0</v>
      </c>
      <c r="U82" s="3">
        <f>SUM(U79:U81)</f>
        <v>0</v>
      </c>
      <c r="V82" s="3">
        <f>AB82+W82</f>
        <v>0</v>
      </c>
      <c r="W82" s="3">
        <f>T82-Y82</f>
        <v>0</v>
      </c>
      <c r="X82" s="3" t="e">
        <f t="shared" ref="X82:X83" si="61">(W82/V82)*100</f>
        <v>#DIV/0!</v>
      </c>
      <c r="Y82" s="3">
        <f>SUM(Y79:Y81)</f>
        <v>0</v>
      </c>
      <c r="Z82" s="3">
        <f>SUM(Z79:Z81)</f>
        <v>0</v>
      </c>
      <c r="AA82" s="3">
        <f>SUM(AA79:AA81)</f>
        <v>0</v>
      </c>
      <c r="AB82" s="3">
        <f>SUM(AB79:AB81)</f>
        <v>0</v>
      </c>
    </row>
    <row r="83" spans="1:28" ht="39.950000000000003" customHeight="1">
      <c r="A83" s="77" t="s">
        <v>52</v>
      </c>
      <c r="B83" s="77"/>
      <c r="C83" s="77"/>
      <c r="D83" s="56">
        <f>D82+D78+D71+D70+D66+D60+D57+D53+D50+D45+D39+D33+D28+D21+D17</f>
        <v>1881</v>
      </c>
      <c r="E83" s="56">
        <f>E82+E78+E71+E70+E66+E60+E57+E53+E50+E45+E39+E33+E28+E21+E17</f>
        <v>1983</v>
      </c>
      <c r="F83" s="57">
        <f t="shared" si="55"/>
        <v>105.42264752791068</v>
      </c>
      <c r="G83" s="56">
        <f>G82+G78+G71+G70+G66+G60+G57+G53+G50+G45+G39+G33+G28+G21+G17</f>
        <v>51720</v>
      </c>
      <c r="H83" s="56">
        <f>H82+H78+H71+H70+H66+H60+H57+H53+H50+H45+H39+H33+H28+H21+H17</f>
        <v>51365</v>
      </c>
      <c r="I83" s="57">
        <f t="shared" si="53"/>
        <v>99.313611755607113</v>
      </c>
      <c r="J83" s="58">
        <f>J82+J78+J71+J70+J66+J60+J57+J53+J50+J45+J39+J33+J28+J21+J17</f>
        <v>1094.4000000000001</v>
      </c>
      <c r="K83" s="58">
        <f>K82+K78+K71+K70+K66+K60+K57+K53+K50+K45+K39+K33+K28+K21+K17</f>
        <v>1398.52</v>
      </c>
      <c r="L83" s="57">
        <f t="shared" si="54"/>
        <v>127.78874269005847</v>
      </c>
      <c r="M83" s="59">
        <f t="shared" ref="M83:W83" si="62">M82+M78+M71+M70+M66+M60+M57+M53+M50+M45+M39+M33+M28+M21+M17</f>
        <v>5150.3899999999994</v>
      </c>
      <c r="N83" s="59">
        <f t="shared" si="62"/>
        <v>899.34893</v>
      </c>
      <c r="O83" s="58">
        <f t="shared" si="62"/>
        <v>6049.7389300000013</v>
      </c>
      <c r="P83" s="59">
        <f t="shared" si="62"/>
        <v>0</v>
      </c>
      <c r="Q83" s="58">
        <f t="shared" si="62"/>
        <v>6049.7389300000013</v>
      </c>
      <c r="R83" s="58">
        <f t="shared" si="62"/>
        <v>6049.7389300000013</v>
      </c>
      <c r="S83" s="58">
        <f t="shared" si="62"/>
        <v>3208.4799999999996</v>
      </c>
      <c r="T83" s="58">
        <f t="shared" si="62"/>
        <v>27240.719000000005</v>
      </c>
      <c r="U83" s="58">
        <f t="shared" si="62"/>
        <v>330.90776000000005</v>
      </c>
      <c r="V83" s="58">
        <f t="shared" si="62"/>
        <v>21609.209000000003</v>
      </c>
      <c r="W83" s="58">
        <f t="shared" si="62"/>
        <v>21428.699000000001</v>
      </c>
      <c r="X83" s="58">
        <f t="shared" si="61"/>
        <v>99.164661695853823</v>
      </c>
      <c r="Y83" s="58">
        <f>Y82+Y78+Y71+Y70+Y66+Y60+Y57+Y53+Y50+Y45+Y39+Y33+Y28+Y21+Y17</f>
        <v>5809.3300000000008</v>
      </c>
      <c r="Z83" s="58">
        <f>Z82+Z78+Z71+Z70+Z66+Z60+Z57+Z53+Z50+Z45+Z39+Z33+Z28+Z21+Z17</f>
        <v>1224.44</v>
      </c>
      <c r="AA83" s="58">
        <f>AA82+AA78+AA71+AA70+AA66+AA60+AA57+AA53+AA50+AA45+AA39+AA33+AA28+AA21+AA17</f>
        <v>150.01</v>
      </c>
      <c r="AB83" s="58">
        <f>AB82+AB78+AB71+AB70+AB66+AB60+AB57+AB53+AB50+AB45+AB39+AB33+AB28+AB21+AB17</f>
        <v>1262.67</v>
      </c>
    </row>
    <row r="84" spans="1:28">
      <c r="V84" s="12"/>
      <c r="W84" s="12"/>
    </row>
  </sheetData>
  <mergeCells count="32">
    <mergeCell ref="A82:C82"/>
    <mergeCell ref="A83:C83"/>
    <mergeCell ref="B61:B65"/>
    <mergeCell ref="A60:C60"/>
    <mergeCell ref="B58:B59"/>
    <mergeCell ref="A72:C72"/>
    <mergeCell ref="A66:C66"/>
    <mergeCell ref="B67:B69"/>
    <mergeCell ref="A70:C70"/>
    <mergeCell ref="B73:B77"/>
    <mergeCell ref="A78:C78"/>
    <mergeCell ref="B79:B81"/>
    <mergeCell ref="B9:B16"/>
    <mergeCell ref="O6:O7"/>
    <mergeCell ref="P6:P7"/>
    <mergeCell ref="Q6:Q7"/>
    <mergeCell ref="R6:T6"/>
    <mergeCell ref="A1:AB1"/>
    <mergeCell ref="A2:AB2"/>
    <mergeCell ref="A4:AB4"/>
    <mergeCell ref="Z5:AB5"/>
    <mergeCell ref="A6:A7"/>
    <mergeCell ref="B6:B7"/>
    <mergeCell ref="C6:C7"/>
    <mergeCell ref="D6:F6"/>
    <mergeCell ref="G6:I6"/>
    <mergeCell ref="J6:L6"/>
    <mergeCell ref="Z6:Z7"/>
    <mergeCell ref="AA6:AA7"/>
    <mergeCell ref="AB6:AB7"/>
    <mergeCell ref="U6:U7"/>
    <mergeCell ref="V6:X6"/>
  </mergeCells>
  <printOptions horizontalCentered="1"/>
  <pageMargins left="0.2" right="0.2" top="1.25" bottom="0.75" header="0.3" footer="0.3"/>
  <pageSetup paperSize="5" scale="75" orientation="landscape" r:id="rId1"/>
  <ignoredErrors>
    <ignoredError sqref="D1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Upazila Pogresss</vt:lpstr>
      <vt:lpstr>District Pogress Summary</vt:lpstr>
      <vt:lpstr>'District Pogress Summary'!Print_Area</vt:lpstr>
      <vt:lpstr>'Upazila Pogresss'!Print_Titles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2017-12-24T04:21:11Z</dcterms:modified>
</cp:coreProperties>
</file>